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Questa_cartella_di_lavoro"/>
  <bookViews>
    <workbookView xWindow="0" yWindow="120" windowWidth="19440" windowHeight="7110"/>
  </bookViews>
  <sheets>
    <sheet name="Indice" sheetId="1" r:id="rId1"/>
    <sheet name="Sintesi" sheetId="2" r:id="rId2"/>
    <sheet name="Spese" sheetId="3" r:id="rId3"/>
    <sheet name="Risorse gestioni associate" sheetId="4" r:id="rId4"/>
    <sheet name="Le Funzioni" sheetId="5" r:id="rId5"/>
    <sheet name="Andamento " sheetId="6" r:id="rId6"/>
    <sheet name="Completezza" sheetId="7" r:id="rId7"/>
  </sheets>
  <externalReferences>
    <externalReference r:id="rId8"/>
  </externalReferences>
  <definedNames>
    <definedName name="_ftn1" localSheetId="1">Sintesi!$C$11</definedName>
    <definedName name="_ftn2" localSheetId="2">Spese!$B$14</definedName>
    <definedName name="_ftn3" localSheetId="4">'Le Funzioni'!$K$10</definedName>
    <definedName name="_ftn4" localSheetId="4">'Le Funzioni'!$K$11</definedName>
    <definedName name="_ftnref1" localSheetId="1">Sintesi!$C$6</definedName>
    <definedName name="_ftnref2" localSheetId="2">Spese!$C$6</definedName>
    <definedName name="_ftnref3" localSheetId="2">Spese!$C$7</definedName>
    <definedName name="_ftnref4" localSheetId="2">Spese!$C$9</definedName>
    <definedName name="_ftnref5" localSheetId="2">Spese!$C$8</definedName>
    <definedName name="_ftnref6" localSheetId="2">Spese!$C$10</definedName>
    <definedName name="←">Indice!$A$2</definedName>
    <definedName name="Dati_di_sintesi">Sintesi!$C$3</definedName>
    <definedName name="Le_funzioni_associate_in_cifre">'Le Funzioni'!$B$2</definedName>
    <definedName name="Le_Risorse_per_le_gestioni_associate">'Risorse gestioni associate'!$B$3</definedName>
    <definedName name="Le_Spese_dell’Unione">Spese!$B$2</definedName>
  </definedNames>
  <calcPr calcId="145621" iterate="1"/>
  <fileRecoveryPr autoRecover="0"/>
</workbook>
</file>

<file path=xl/calcChain.xml><?xml version="1.0" encoding="utf-8"?>
<calcChain xmlns="http://schemas.openxmlformats.org/spreadsheetml/2006/main">
  <c r="I3" i="7" l="1"/>
  <c r="N3" i="7"/>
  <c r="A5" i="7"/>
  <c r="B5" i="7"/>
  <c r="C5" i="7"/>
  <c r="D5" i="7"/>
  <c r="E5" i="7"/>
  <c r="F5" i="7"/>
  <c r="G5" i="7"/>
  <c r="H5" i="7"/>
  <c r="I5" i="7"/>
  <c r="J5" i="7"/>
  <c r="K5" i="7"/>
  <c r="L5" i="7"/>
  <c r="M5" i="7"/>
  <c r="N5" i="7"/>
  <c r="O5" i="7"/>
  <c r="A6" i="7"/>
  <c r="B6" i="7"/>
  <c r="C6" i="7"/>
  <c r="D6" i="7"/>
  <c r="E6" i="7"/>
  <c r="F6" i="7"/>
  <c r="G6" i="7"/>
  <c r="H6" i="7"/>
  <c r="I6" i="7"/>
  <c r="J6" i="7"/>
  <c r="K6" i="7"/>
  <c r="L6" i="7"/>
  <c r="M6" i="7"/>
  <c r="N6" i="7"/>
  <c r="O6" i="7"/>
</calcChain>
</file>

<file path=xl/sharedStrings.xml><?xml version="1.0" encoding="utf-8"?>
<sst xmlns="http://schemas.openxmlformats.org/spreadsheetml/2006/main" count="227" uniqueCount="152">
  <si>
    <t>Dati di sintesi</t>
  </si>
  <si>
    <t>Le Spese dell’Unione</t>
  </si>
  <si>
    <t>Le Risorse per le gestioni associate</t>
  </si>
  <si>
    <t>Le funzioni associate in cifre</t>
  </si>
  <si>
    <t>L’andamento delle funzioni associate</t>
  </si>
  <si>
    <t>Dati di Sintesi</t>
  </si>
  <si>
    <t>Abitanti (N):</t>
  </si>
  <si>
    <t>Superficie (Km2): </t>
  </si>
  <si>
    <t>Funzioni delegate dai Comuni (N)[1]:</t>
  </si>
  <si>
    <t>Quali</t>
  </si>
  <si>
    <t>Coincidenza con l’ambito territoriale ottimale</t>
  </si>
  <si>
    <t>Nome</t>
  </si>
  <si>
    <t>Coincidenza con il distretto sociosanitario</t>
  </si>
  <si>
    <t>[1] Inserire quelle delegate dal Piano di Riordino Territoriale e altre</t>
  </si>
  <si>
    <t>Trasferimenti Comunali</t>
  </si>
  <si>
    <t>Contributi regionali e Statali regionalizzati (da Programma di Riordino Territoriale)</t>
  </si>
  <si>
    <t>Altri Trasferimenti per la gestione delle funzioni associate</t>
  </si>
  <si>
    <t>Comuni che hanno delegato la funzione -N</t>
  </si>
  <si>
    <t>Gestione del personale</t>
  </si>
  <si>
    <t>Gestione dei tributi</t>
  </si>
  <si>
    <t>Polizia municipale</t>
  </si>
  <si>
    <t>Protezione civile</t>
  </si>
  <si>
    <t>Servizi sociali</t>
  </si>
  <si>
    <t>Controllo di gestione</t>
  </si>
  <si>
    <t>Altre funzioni non finanziate dal PRT</t>
  </si>
  <si>
    <t>[1] Inserire Sì o No</t>
  </si>
  <si>
    <t>[2] Fa riferimento al tipo di personale presente in Unione e vuole indicare la stabilità nel tempo del personale che opera nelle singole funzioni. Va inserito: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</si>
  <si>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b/>
        <sz val="9"/>
        <color theme="1"/>
        <rFont val="Microsoft YaHei"/>
        <family val="2"/>
      </rPr>
      <t>A</t>
    </r>
    <r>
      <rPr>
        <sz val="9"/>
        <color theme="1"/>
        <rFont val="Microsoft YaHei"/>
        <family val="2"/>
      </rPr>
      <t xml:space="preserve"> se il personale è prevalentemente proprio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</si>
  <si>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b/>
        <sz val="9"/>
        <color theme="1"/>
        <rFont val="Microsoft YaHei"/>
        <family val="2"/>
      </rPr>
      <t>B</t>
    </r>
    <r>
      <rPr>
        <sz val="9"/>
        <color theme="1"/>
        <rFont val="Microsoft YaHei"/>
        <family val="2"/>
      </rPr>
      <t xml:space="preserve"> se il personale è prevalentemente comunale trasferito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</si>
  <si>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b/>
        <sz val="9"/>
        <color theme="1"/>
        <rFont val="Microsoft YaHei"/>
        <family val="2"/>
      </rPr>
      <t>C</t>
    </r>
    <r>
      <rPr>
        <sz val="9"/>
        <color theme="1"/>
        <rFont val="Microsoft YaHei"/>
        <family val="2"/>
      </rPr>
      <t xml:space="preserve"> se il personale è prevalentemente comunale comandato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</si>
  <si>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b/>
        <sz val="9"/>
        <color theme="1"/>
        <rFont val="Microsoft YaHei"/>
        <family val="2"/>
      </rPr>
      <t>D</t>
    </r>
    <r>
      <rPr>
        <sz val="9"/>
        <color theme="1"/>
        <rFont val="Microsoft YaHei"/>
        <family val="2"/>
      </rPr>
      <t xml:space="preserve"> Altro</t>
    </r>
  </si>
  <si>
    <t>[4] Con riferimento alla funzione Servizi Sociali</t>
  </si>
  <si>
    <t>LEGENDA:</t>
  </si>
  <si>
    <t>Anno 2016</t>
  </si>
  <si>
    <t>Anno 2017  </t>
  </si>
  <si>
    <t>← Indice</t>
  </si>
  <si>
    <t>Codice:</t>
  </si>
  <si>
    <t xml:space="preserve">Carta d'Identità </t>
  </si>
  <si>
    <t>su 13</t>
  </si>
  <si>
    <t xml:space="preserve">ICT </t>
  </si>
  <si>
    <t xml:space="preserve">Gestione del personale </t>
  </si>
  <si>
    <t xml:space="preserve">Polizia municipale </t>
  </si>
  <si>
    <t xml:space="preserve">Protezione civile </t>
  </si>
  <si>
    <t xml:space="preserve">Servizi sociali </t>
  </si>
  <si>
    <t xml:space="preserve">Pianific.
urbanistica </t>
  </si>
  <si>
    <t xml:space="preserve">SUE-SUAP e sismica
</t>
  </si>
  <si>
    <t xml:space="preserve">Lavori pubblici – Ambiente - Energia </t>
  </si>
  <si>
    <t xml:space="preserve">Istruzione pubblica </t>
  </si>
  <si>
    <t xml:space="preserve">Centrale unica di committenza </t>
  </si>
  <si>
    <t xml:space="preserve">Servizi finanziari </t>
  </si>
  <si>
    <t xml:space="preserve">Controllo di gestione </t>
  </si>
  <si>
    <t xml:space="preserve">Tributi </t>
  </si>
  <si>
    <t>Totale</t>
  </si>
  <si>
    <t>Numero di funzioni finanziate dal PRT gestite in Unione</t>
  </si>
  <si>
    <t>LIVELLO raggiunto</t>
  </si>
  <si>
    <t xml:space="preserve">Pianificazione urbanistica </t>
  </si>
  <si>
    <t xml:space="preserve">Lavori pubblici-Ambiente - Energia </t>
  </si>
  <si>
    <t>Base</t>
  </si>
  <si>
    <t>&lt;6</t>
  </si>
  <si>
    <t>&lt;8</t>
  </si>
  <si>
    <t>&lt;7</t>
  </si>
  <si>
    <t>2,5-4</t>
  </si>
  <si>
    <t>6-8</t>
  </si>
  <si>
    <t>8-13,5</t>
  </si>
  <si>
    <t>7-12</t>
  </si>
  <si>
    <t>Avanzato</t>
  </si>
  <si>
    <t>4-5</t>
  </si>
  <si>
    <t>&gt;8</t>
  </si>
  <si>
    <t>&gt;13,5</t>
  </si>
  <si>
    <t>&gt;12</t>
  </si>
  <si>
    <t>Legenda:
dei Punteggi</t>
  </si>
  <si>
    <t>N. Funzioni</t>
  </si>
  <si>
    <t>Medio</t>
  </si>
  <si>
    <t>1a</t>
  </si>
  <si>
    <t>1b</t>
  </si>
  <si>
    <r>
      <t>Personale dell’Unione/ Personale dei Comuni- (%)</t>
    </r>
    <r>
      <rPr>
        <b/>
        <vertAlign val="superscript"/>
        <sz val="11"/>
        <color theme="0"/>
        <rFont val="Microsoft YaHei"/>
        <family val="2"/>
      </rPr>
      <t>[3]</t>
    </r>
  </si>
  <si>
    <r>
      <t>Spese correnti-impegni (in €)</t>
    </r>
    <r>
      <rPr>
        <b/>
        <vertAlign val="superscript"/>
        <sz val="11"/>
        <color theme="0"/>
        <rFont val="Microsoft YaHei"/>
        <family val="2"/>
      </rPr>
      <t>[4]</t>
    </r>
    <r>
      <rPr>
        <b/>
        <sz val="11"/>
        <color theme="0"/>
        <rFont val="Microsoft YaHei"/>
        <family val="2"/>
      </rPr>
      <t>:</t>
    </r>
  </si>
  <si>
    <r>
      <t>Spesa in c/capitale - impegni (in€)</t>
    </r>
    <r>
      <rPr>
        <b/>
        <vertAlign val="superscript"/>
        <sz val="11"/>
        <color theme="0"/>
        <rFont val="Microsoft YaHei"/>
        <family val="2"/>
      </rPr>
      <t>[5]</t>
    </r>
    <r>
      <rPr>
        <b/>
        <sz val="11"/>
        <color theme="0"/>
        <rFont val="Microsoft YaHei"/>
        <family val="2"/>
      </rPr>
      <t>:</t>
    </r>
  </si>
  <si>
    <r>
      <t>[4]</t>
    </r>
    <r>
      <rPr>
        <sz val="10"/>
        <color theme="1"/>
        <rFont val="Calibri"/>
        <family val="2"/>
        <scheme val="minor"/>
      </rPr>
      <t xml:space="preserve"> Il dato è reperibile dal portale Finanza del territorio selezionando &gt;Bilanci delle Unioni di Comuni&gt; Spese &gt;inserendo “2017” nella casella dell’anno di interesse</t>
    </r>
  </si>
  <si>
    <r>
      <t>Spese correnti per abitante</t>
    </r>
    <r>
      <rPr>
        <b/>
        <vertAlign val="superscript"/>
        <sz val="11"/>
        <color theme="0"/>
        <rFont val="Microsoft YaHei"/>
        <family val="2"/>
      </rPr>
      <t>[6]</t>
    </r>
  </si>
  <si>
    <r>
      <t>Spesa per investimenti per abitante</t>
    </r>
    <r>
      <rPr>
        <b/>
        <vertAlign val="superscript"/>
        <sz val="11"/>
        <color theme="0"/>
        <rFont val="Microsoft YaHei"/>
        <family val="2"/>
      </rPr>
      <t>[7]</t>
    </r>
  </si>
  <si>
    <r>
      <rPr>
        <vertAlign val="superscript"/>
        <sz val="10"/>
        <color theme="1"/>
        <rFont val="Calibri"/>
        <family val="2"/>
        <scheme val="minor"/>
      </rPr>
      <t xml:space="preserve">[3] </t>
    </r>
    <r>
      <rPr>
        <sz val="10"/>
        <color theme="1"/>
        <rFont val="Calibri"/>
        <family val="2"/>
        <scheme val="minor"/>
      </rPr>
      <t>Calcolare il rapporto tra: Unità di personale nell’Unione/Somma delle Unità di Personale nei Comuni- in %</t>
    </r>
  </si>
  <si>
    <r>
      <t>Personale dell’Unione (N)</t>
    </r>
    <r>
      <rPr>
        <b/>
        <vertAlign val="superscript"/>
        <sz val="11"/>
        <color theme="0"/>
        <rFont val="Microsoft YaHei"/>
        <family val="2"/>
      </rPr>
      <t>[1]</t>
    </r>
  </si>
  <si>
    <r>
      <rPr>
        <vertAlign val="superscript"/>
        <sz val="10"/>
        <color theme="1"/>
        <rFont val="Calibri"/>
        <family val="2"/>
        <scheme val="minor"/>
      </rPr>
      <t>[1]</t>
    </r>
    <r>
      <rPr>
        <sz val="10"/>
        <color theme="1"/>
        <rFont val="Calibri"/>
        <family val="2"/>
        <scheme val="minor"/>
      </rPr>
      <t xml:space="preserve"> Da Conto Annuale 2017: Quadro: Totale  T1, T2</t>
    </r>
  </si>
  <si>
    <r>
      <t>2018</t>
    </r>
    <r>
      <rPr>
        <b/>
        <vertAlign val="superscript"/>
        <sz val="11"/>
        <color rgb="FF000000"/>
        <rFont val="Microsoft YaHei"/>
        <family val="2"/>
      </rPr>
      <t>[1]</t>
    </r>
  </si>
  <si>
    <r>
      <rPr>
        <vertAlign val="superscript"/>
        <sz val="11"/>
        <color theme="1"/>
        <rFont val="Calibri"/>
        <family val="2"/>
        <scheme val="minor"/>
      </rPr>
      <t>[1]</t>
    </r>
    <r>
      <rPr>
        <sz val="11"/>
        <color theme="1"/>
        <rFont val="Calibri"/>
        <family val="2"/>
        <scheme val="minor"/>
      </rPr>
      <t xml:space="preserve"> Si fa riferimento all'ultima variazione di bilancio 2018 - Segnalare la data</t>
    </r>
  </si>
  <si>
    <r>
      <t>Funzione svolta in Unione</t>
    </r>
    <r>
      <rPr>
        <b/>
        <vertAlign val="superscript"/>
        <sz val="9"/>
        <color rgb="FF000000"/>
        <rFont val="Microsoft YaHei"/>
        <family val="2"/>
      </rPr>
      <t>[1]</t>
    </r>
  </si>
  <si>
    <r>
      <t>Tipologia di Personale</t>
    </r>
    <r>
      <rPr>
        <b/>
        <vertAlign val="superscript"/>
        <sz val="9"/>
        <color rgb="FF000000"/>
        <rFont val="Microsoft YaHei"/>
        <family val="2"/>
      </rPr>
      <t>[2]</t>
    </r>
  </si>
  <si>
    <t xml:space="preserve">Personale Proprio o Trasferito impiegato (N) -2018 </t>
  </si>
  <si>
    <t xml:space="preserve">Personale Comandato o Altro impiegato (N)- 2018 </t>
  </si>
  <si>
    <r>
      <t>Spesa corrente per funzione (€)- 2018</t>
    </r>
    <r>
      <rPr>
        <b/>
        <vertAlign val="superscript"/>
        <sz val="9"/>
        <color rgb="FF000000"/>
        <rFont val="Microsoft YaHei"/>
        <family val="2"/>
      </rPr>
      <t>[3]</t>
    </r>
  </si>
  <si>
    <t>[3] Valore aggiornato all'ultima variazione di bilancio 2018 (specificare data)</t>
  </si>
  <si>
    <r>
      <t>Link alla Convenzione</t>
    </r>
    <r>
      <rPr>
        <b/>
        <vertAlign val="superscript"/>
        <sz val="9"/>
        <color rgb="FF000000"/>
        <rFont val="Microsoft YaHei"/>
        <family val="2"/>
      </rPr>
      <t>[4]</t>
    </r>
  </si>
  <si>
    <t>[4] Inserire estremi della Convenzione e link che ne consente l’accesso</t>
  </si>
  <si>
    <t>Fonte: I punteggi sintetizzano le attività svolte per ogni funzione. 
L'elenco delle attività è stato compilato dalle Unioni nelle Schede Funzione allegate alla domanda per i contributi del PRT 2018</t>
  </si>
  <si>
    <t>Il livello di completezza delle funzioni in Unione</t>
  </si>
  <si>
    <t>COS'E' IL LIVELLO DI COMPLETEZZA?
I Punteggi misurano quanta parte delle attività che compongono una funzione è stata effettivamente trasferita in Unione da parte dei Comuni.</t>
  </si>
  <si>
    <r>
      <rPr>
        <vertAlign val="superscript"/>
        <sz val="10"/>
        <color theme="1"/>
        <rFont val="Calibri"/>
        <family val="2"/>
        <scheme val="minor"/>
      </rPr>
      <t xml:space="preserve">[2] </t>
    </r>
    <r>
      <rPr>
        <sz val="10"/>
        <color theme="1"/>
        <rFont val="Calibri"/>
        <family val="2"/>
        <scheme val="minor"/>
      </rPr>
      <t>Da Conto Annuale 2017: Totale Quadro 3 - Personale esterno</t>
    </r>
  </si>
  <si>
    <r>
      <rPr>
        <vertAlign val="superscript"/>
        <sz val="10"/>
        <color theme="1"/>
        <rFont val="Calibri"/>
        <family val="2"/>
        <scheme val="minor"/>
      </rPr>
      <t xml:space="preserve">[2bis] </t>
    </r>
    <r>
      <rPr>
        <sz val="10"/>
        <color theme="1"/>
        <rFont val="Calibri"/>
        <family val="2"/>
        <scheme val="minor"/>
      </rPr>
      <t>Da Conto Annuale 2017: Totale Quadro 3 - Personale dell'Amministrazione</t>
    </r>
  </si>
  <si>
    <r>
      <t>[5]</t>
    </r>
    <r>
      <rPr>
        <sz val="11"/>
        <color theme="1"/>
        <rFont val="Calibri"/>
        <family val="2"/>
        <scheme val="minor"/>
      </rPr>
      <t xml:space="preserve"> Fonte del</t>
    </r>
    <r>
      <rPr>
        <sz val="10"/>
        <color theme="1"/>
        <rFont val="Calibri"/>
        <family val="2"/>
        <scheme val="minor"/>
      </rPr>
      <t xml:space="preserve"> dato è il portale Finanza del territorio selezionando &gt;Bilanci delle Unioni di Comuni&gt; Spese &gt;inserendo “2017” nella casella dell’anno di interesse</t>
    </r>
  </si>
  <si>
    <r>
      <t>[6]</t>
    </r>
    <r>
      <rPr>
        <sz val="10"/>
        <color theme="1"/>
        <rFont val="Calibri"/>
        <family val="2"/>
        <scheme val="minor"/>
      </rPr>
      <t xml:space="preserve"> Fonte del dato è il portale Finanza del territorio selezionando &gt;Indicatori di spesa (impegni)&gt;inserendo “2017” nella casella dell’anno di interesse</t>
    </r>
  </si>
  <si>
    <r>
      <t>[7]</t>
    </r>
    <r>
      <rPr>
        <sz val="10"/>
        <color theme="1"/>
        <rFont val="Calibri"/>
        <family val="2"/>
        <scheme val="minor"/>
      </rPr>
      <t xml:space="preserve"> Fonte del dato è il portale Finanza del territorio selezionando &gt;Indicatori di spesa (impegni)&gt;inserendo “2017” nella casella dell’anno di interesse</t>
    </r>
  </si>
  <si>
    <r>
      <t>Entrate da attività e servizi derivati dalle gestioni associate (esclusi trasferimenti e contributi)</t>
    </r>
    <r>
      <rPr>
        <b/>
        <vertAlign val="superscript"/>
        <sz val="11"/>
        <color theme="0"/>
        <rFont val="Microsoft YaHei"/>
        <family val="2"/>
      </rPr>
      <t>[2]</t>
    </r>
  </si>
  <si>
    <r>
      <t xml:space="preserve">[2] </t>
    </r>
    <r>
      <rPr>
        <sz val="11"/>
        <color theme="1"/>
        <rFont val="Calibri"/>
        <family val="2"/>
        <scheme val="minor"/>
      </rPr>
      <t>Si fa riferimento alle entrate accertate all'ultima variazione di bilancio 2018</t>
    </r>
  </si>
  <si>
    <r>
      <t>Personale comandato in Entrata (N)</t>
    </r>
    <r>
      <rPr>
        <b/>
        <vertAlign val="superscript"/>
        <sz val="10"/>
        <color theme="0"/>
        <rFont val="Microsoft YaHei"/>
        <family val="2"/>
      </rPr>
      <t>[2]</t>
    </r>
  </si>
  <si>
    <r>
      <t>Personale comandato in Uscita (N)</t>
    </r>
    <r>
      <rPr>
        <b/>
        <vertAlign val="superscript"/>
        <sz val="10"/>
        <color theme="0"/>
        <rFont val="Microsoft YaHei"/>
        <family val="2"/>
      </rPr>
      <t>[2bis]</t>
    </r>
  </si>
  <si>
    <r>
      <t xml:space="preserve">2016 </t>
    </r>
    <r>
      <rPr>
        <vertAlign val="superscript"/>
        <sz val="11"/>
        <color rgb="FF000000"/>
        <rFont val="Microsoft YaHei"/>
        <family val="2"/>
      </rPr>
      <t>[3]</t>
    </r>
  </si>
  <si>
    <r>
      <t>2017</t>
    </r>
    <r>
      <rPr>
        <b/>
        <vertAlign val="superscript"/>
        <sz val="11"/>
        <color rgb="FF000000"/>
        <rFont val="Microsoft YaHei"/>
        <family val="2"/>
      </rPr>
      <t>[3]</t>
    </r>
  </si>
  <si>
    <r>
      <t>[3]</t>
    </r>
    <r>
      <rPr>
        <sz val="11"/>
        <color theme="1"/>
        <rFont val="Calibri"/>
        <family val="2"/>
        <scheme val="minor"/>
      </rPr>
      <t xml:space="preserve"> Si fa riferimento a dati del Bilancio Consuntivo dell'anno indicato</t>
    </r>
  </si>
  <si>
    <t>ICT-Agenda Digitale</t>
  </si>
  <si>
    <t>Pianificazione Urbanistica</t>
  </si>
  <si>
    <t>Suap-Sue-Sismica</t>
  </si>
  <si>
    <t>LLPP-Ambiente -Energia</t>
  </si>
  <si>
    <t>Funzioni di istruzione pubblica</t>
  </si>
  <si>
    <r>
      <t>Centrale unica di committenza</t>
    </r>
    <r>
      <rPr>
        <sz val="11"/>
        <color theme="1"/>
        <rFont val="Microsoft YaHei"/>
        <family val="2"/>
      </rPr>
      <t xml:space="preserve"> </t>
    </r>
  </si>
  <si>
    <r>
      <t>Servizi finanziari</t>
    </r>
    <r>
      <rPr>
        <b/>
        <sz val="10"/>
        <color theme="1"/>
        <rFont val="Microsoft YaHei"/>
        <family val="2"/>
      </rPr>
      <t xml:space="preserve"> </t>
    </r>
  </si>
  <si>
    <t xml:space="preserve">[5] Specificare quali funzioni si hanno se la funzione non è completa </t>
  </si>
  <si>
    <t xml:space="preserve">Punteggio massimo </t>
  </si>
  <si>
    <t xml:space="preserve">L'andamento delle funzioni associate </t>
  </si>
  <si>
    <t xml:space="preserve"> N.B: I campi con lo sfondo colorato  sono pre-compilati per ogni Unione dal Servizio Riordino, sviluppo istituzionale e territoriale</t>
  </si>
  <si>
    <t>Completezza</t>
  </si>
  <si>
    <t>Funzioni delegate da tutti i Comuni – N.</t>
  </si>
  <si>
    <r>
      <t>Funzioni</t>
    </r>
    <r>
      <rPr>
        <b/>
        <vertAlign val="superscript"/>
        <sz val="11"/>
        <color rgb="FF000000"/>
        <rFont val="Microsoft YaHei"/>
        <family val="2"/>
      </rPr>
      <t xml:space="preserve"> </t>
    </r>
    <r>
      <rPr>
        <b/>
        <sz val="11"/>
        <color rgb="FF000000"/>
        <rFont val="Microsoft YaHei"/>
        <family val="2"/>
      </rPr>
      <t xml:space="preserve"> delegate da una parte dei Comuni o in sub-ambito</t>
    </r>
  </si>
  <si>
    <r>
      <t xml:space="preserve">Anno 2018 </t>
    </r>
    <r>
      <rPr>
        <b/>
        <vertAlign val="superscript"/>
        <sz val="11"/>
        <color theme="0"/>
        <rFont val="Microsoft YaHei"/>
        <family val="2"/>
      </rPr>
      <t>[1]</t>
    </r>
    <r>
      <rPr>
        <b/>
        <sz val="11"/>
        <color theme="0"/>
        <rFont val="Microsoft YaHei"/>
        <family val="2"/>
      </rPr>
      <t>  </t>
    </r>
    <r>
      <rPr>
        <b/>
        <vertAlign val="superscript"/>
        <sz val="11"/>
        <color theme="0"/>
        <rFont val="Microsoft YaHei"/>
        <family val="2"/>
      </rPr>
      <t>[2]</t>
    </r>
  </si>
  <si>
    <t>Sì</t>
  </si>
  <si>
    <t>Sassolese</t>
  </si>
  <si>
    <t>Sassuolo</t>
  </si>
  <si>
    <r>
      <t xml:space="preserve">[1]Specificare il N di funzioni finanziate dal PRT e quelle NON finanziate dal PRT. ES: </t>
    </r>
    <r>
      <rPr>
        <i/>
        <sz val="10"/>
        <color theme="1"/>
        <rFont val="Calibri"/>
        <family val="2"/>
        <scheme val="minor"/>
      </rPr>
      <t xml:space="preserve">n. </t>
    </r>
    <r>
      <rPr>
        <sz val="10"/>
        <color theme="1"/>
        <rFont val="Calibri"/>
        <family val="2"/>
        <scheme val="minor"/>
      </rPr>
      <t xml:space="preserve">Funzioni finanziate dal PRT + </t>
    </r>
    <r>
      <rPr>
        <i/>
        <sz val="10"/>
        <color theme="1"/>
        <rFont val="Calibri"/>
        <family val="2"/>
        <scheme val="minor"/>
      </rPr>
      <t xml:space="preserve">n. </t>
    </r>
    <r>
      <rPr>
        <sz val="10"/>
        <color theme="1"/>
        <rFont val="Calibri"/>
        <family val="2"/>
        <scheme val="minor"/>
      </rPr>
      <t>funzioni NON finanziate dal PRT . In questi campi sono stati riportati i dati dichiarati nell'istruttoria 2018e sono quindi da</t>
    </r>
    <r>
      <rPr>
        <i/>
        <sz val="10"/>
        <color theme="1"/>
        <rFont val="Calibri"/>
        <family val="2"/>
        <scheme val="minor"/>
      </rPr>
      <t xml:space="preserve"> aggiungere le funzioni NON finanziate dal PRT</t>
    </r>
    <r>
      <rPr>
        <sz val="10"/>
        <color theme="1"/>
        <rFont val="Calibri"/>
        <family val="2"/>
        <scheme val="minor"/>
      </rPr>
      <t xml:space="preserve">
[2]Rispetto al 2016 e 2017 nel 2018 le funzioni sono state riorganizzate:
- SUAP, SUE, Sismica sono accorpate in un' unica funzione;
- LLPP, energia, ambiente sono accorpate in un'unica funzione
- ICT non era finanziata dal PRT nel 2016-2017</t>
    </r>
  </si>
  <si>
    <t>Unione Comuni Distretto Ceramico</t>
  </si>
  <si>
    <t>4 di cui 2 fin PRT</t>
  </si>
  <si>
    <t>si</t>
  </si>
  <si>
    <t>no</t>
  </si>
  <si>
    <t>tutti</t>
  </si>
  <si>
    <t>C</t>
  </si>
  <si>
    <t>A</t>
  </si>
  <si>
    <t>http://albo.distrettoceramico.mo.it/documents/10979/1899365/CONVENZIONE+SIA.pdf/59240d0c-7b38-4df8-b962-c3f4fd203e5b</t>
  </si>
  <si>
    <t>http://albo.distrettoceramico.mo.it/web/trasparenza/papca-g?p_p_id=jcitygovalbopubblicazioni_WAR_jcitygovalbiportlet&amp;p_p_lifecycle=2&amp;p_p_state=pop_up&amp;p_p_mode=view&amp;p_p_resource_id=downloadAllegato&amp;p_p_cacheability=cacheLevelPage&amp;controlPanelCategory=portlet_jcitygovalbopubblicazioni_WAR_jcitygovalbiportlet&amp;_jcitygovalbopubblicazioni_WAR_jcitygovalbiportlet_id=397717&amp;_jcitygovalbopubblicazioni_WAR_jcitygovalbiportlet_downloadSigned=true&amp;_jcitygovalbopubblicazioni_WAR_jcitygovalbiportlet_action=mostraDettaglio&amp;_jcitygovalbopubblicazioni_WAR_jcitygovalbiportlet_fromAction=recuperaDettaglio</t>
  </si>
  <si>
    <t>http://albo.distrettoceramico.mo.it/documents/10979/13151942/convenzione+pubblicit%C3%A0%20e+affissioni+MODIFICATA.pdf/1c5c3fc6-ab2d-4377-92d6-fc41109a78e2</t>
  </si>
  <si>
    <t>http://albo.distrettoceramico.mo.it/documents/10979/14377683/schema+convenzione.pdf/074ee05b-1eba-46f9-959c-3f17c5ebed39</t>
  </si>
  <si>
    <t>Palagano, Frassinoro,Montefiorino</t>
  </si>
  <si>
    <t>http://albo.distrettoceramico.mo.it/web/trasparenza/papca-g?p_p_id=jcitygovalbopubblicazioni_WAR_jcitygovalbiportlet&amp;p_p_lifecycle=2&amp;p_p_state=pop_up&amp;p_p_mode=view&amp;p_p_resource_id=downloadAllegato&amp;p_p_cacheability=cacheLevelPage&amp;controlPanelCategory=portlet_jcitygovalbopubblicazioni_WAR_jcitygovalbiportlet&amp;_jcitygovalbopubblicazioni_WAR_jcitygovalbiportlet_id=397718&amp;_jcitygovalbopubblicazioni_WAR_jcitygovalbiportlet_downloadSigned=true&amp;_jcitygovalbopubblicazioni_WAR_jcitygovalbiportlet_action=mostraDettaglio&amp;_jcitygovalbopubblicazioni_WAR_jcitygovalbiportlet_fromAction=recuperaDettaglio</t>
  </si>
  <si>
    <t xml:space="preserve">Fiorano, Formigine, Frassinoro, Maranello, Montefiorino, Palagano, Prignano sulla Secchia, Sassuolo </t>
  </si>
  <si>
    <t>Fiorano, Formigine, Sassuolo, Maranello, Prignano sulla secchia</t>
  </si>
  <si>
    <t>Pubblicità e Pubbliche Affissioni</t>
  </si>
  <si>
    <t>TURISMO</t>
  </si>
  <si>
    <t xml:space="preserve">http://albo.distrettoceramico.mo.it/documents/10979/1929030/CONVENZIONE+SERVIZI+SOCIALI.pdf/9df841bd-334a-4c04-afbe-258630e433bd </t>
  </si>
  <si>
    <t xml:space="preserve">http://albo.distrettoceramico.mo.it/documents/10979/1928676/Schema+Convenzione+PROTEZIONE+CIVILE.pdf/d2b7e651-7413-4406-a5eb-d2ead95c363a </t>
  </si>
  <si>
    <t xml:space="preserve">Fiorano, Formigine, Frassinoro, Maranello, Montefiorino, Palagano, Prignano Sassuolo </t>
  </si>
  <si>
    <t xml:space="preserve"> Protezione civile, Suap, Sociali, Sistemi informativi, Cuc, Polizia municipale, Personale, Turismo, Pubblicità e Pubbliche Affissioni.</t>
  </si>
  <si>
    <t xml:space="preserve">http://albo.distrettoceramico.mo.it/documents/10979/1929355/CONVENZIONE+SUAP.pdf/064f2c83-d299-4bb3-8b58-bdbb4f6a0274  </t>
  </si>
  <si>
    <t>SUAP- SISMICA*</t>
  </si>
  <si>
    <t>https://www.distrettoceramico.mo.it/chi-siamo/servizio-sismica/Convenzionerep.n.256del26.06.2018conferimentofunzioniinmateriasismica.pdf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</si>
</sst>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6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rgb="FF000000"/>
      <name val="Microsoft YaHei"/>
      <family val="2"/>
    </font>
    <font>
      <u/>
      <sz val="11"/>
      <color theme="10"/>
      <name val="Calibri"/>
      <family val="2"/>
      <scheme val="minor"/>
    </font>
    <font>
      <sz val="16"/>
      <color theme="1"/>
      <name val="Aharoni"/>
    </font>
    <font>
      <b/>
      <sz val="11"/>
      <color rgb="FF000000"/>
      <name val="Microsoft YaHei"/>
      <family val="2"/>
    </font>
    <font>
      <sz val="11"/>
      <color rgb="FF000000"/>
      <name val="Microsoft YaHei"/>
      <family val="2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0"/>
      <color rgb="FF000000"/>
      <name val="Microsoft YaHei"/>
      <family val="2"/>
    </font>
    <font>
      <b/>
      <sz val="9"/>
      <color rgb="FF000000"/>
      <name val="Microsoft YaHei"/>
      <family val="2"/>
    </font>
    <font>
      <sz val="9"/>
      <color theme="1"/>
      <name val="Symbol"/>
      <family val="1"/>
      <charset val="2"/>
    </font>
    <font>
      <sz val="7"/>
      <color theme="1"/>
      <name val="Times New Roman"/>
      <family val="1"/>
    </font>
    <font>
      <b/>
      <sz val="9"/>
      <color theme="1"/>
      <name val="Microsoft YaHei"/>
      <family val="2"/>
    </font>
    <font>
      <sz val="9"/>
      <color theme="1"/>
      <name val="Microsoft YaHei"/>
      <family val="2"/>
    </font>
    <font>
      <b/>
      <sz val="11"/>
      <color theme="0"/>
      <name val="Microsoft YaHei"/>
      <family val="2"/>
    </font>
    <font>
      <u/>
      <sz val="16"/>
      <color theme="1"/>
      <name val="Aharoni"/>
    </font>
    <font>
      <b/>
      <sz val="16"/>
      <color rgb="FF262626"/>
      <name val="Aharoni"/>
    </font>
    <font>
      <b/>
      <sz val="16"/>
      <color theme="0"/>
      <name val="Aharoni"/>
    </font>
    <font>
      <b/>
      <sz val="12"/>
      <color theme="0"/>
      <name val="Microsoft YaHei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Microsoft YaHei"/>
      <family val="2"/>
    </font>
    <font>
      <b/>
      <sz val="11"/>
      <color theme="1"/>
      <name val="Microsoft YaHei"/>
      <family val="2"/>
    </font>
    <font>
      <sz val="11"/>
      <color theme="1"/>
      <name val="Microsoft YaHei"/>
      <family val="2"/>
    </font>
    <font>
      <b/>
      <sz val="10"/>
      <color theme="1"/>
      <name val="Microsoft YaHei"/>
      <family val="2"/>
    </font>
    <font>
      <b/>
      <sz val="14"/>
      <color theme="1"/>
      <name val="Microsoft YaHei"/>
      <family val="2"/>
    </font>
    <font>
      <b/>
      <sz val="16"/>
      <color theme="1"/>
      <name val="Microsoft JhengHei UI"/>
      <family val="2"/>
    </font>
    <font>
      <b/>
      <sz val="14"/>
      <color rgb="FF000000"/>
      <name val="Microsoft YaHei"/>
      <family val="2"/>
    </font>
    <font>
      <b/>
      <sz val="12"/>
      <color rgb="FF000000"/>
      <name val="Microsoft YaHei"/>
      <family val="2"/>
    </font>
    <font>
      <b/>
      <sz val="11"/>
      <color rgb="FF000000"/>
      <name val="Tw Cen MT"/>
      <family val="2"/>
    </font>
    <font>
      <b/>
      <sz val="9"/>
      <color rgb="FF000000"/>
      <name val="Tw Cen MT"/>
      <family val="2"/>
    </font>
    <font>
      <b/>
      <sz val="11"/>
      <color theme="1"/>
      <name val="Tw Cen MT"/>
      <family val="2"/>
    </font>
    <font>
      <b/>
      <sz val="14"/>
      <color rgb="FF000000"/>
      <name val="Tw Cen MT"/>
      <family val="2"/>
    </font>
    <font>
      <b/>
      <sz val="10"/>
      <color theme="0"/>
      <name val="Microsoft YaHei"/>
      <family val="2"/>
    </font>
    <font>
      <b/>
      <vertAlign val="superscript"/>
      <sz val="11"/>
      <color theme="0"/>
      <name val="Microsoft YaHei"/>
      <family val="2"/>
    </font>
    <font>
      <b/>
      <vertAlign val="superscript"/>
      <sz val="10"/>
      <color theme="0"/>
      <name val="Microsoft YaHei"/>
      <family val="2"/>
    </font>
    <font>
      <b/>
      <vertAlign val="superscript"/>
      <sz val="11"/>
      <color rgb="FF000000"/>
      <name val="Microsoft YaHei"/>
      <family val="2"/>
    </font>
    <font>
      <b/>
      <vertAlign val="superscript"/>
      <sz val="9"/>
      <color rgb="FF000000"/>
      <name val="Microsoft YaHei"/>
      <family val="2"/>
    </font>
    <font>
      <vertAlign val="superscript"/>
      <sz val="14"/>
      <color theme="1"/>
      <name val="Calibri"/>
      <family val="2"/>
      <scheme val="minor"/>
    </font>
    <font>
      <b/>
      <sz val="8"/>
      <color rgb="FF000000"/>
      <name val="Tw Cen MT"/>
      <family val="2"/>
    </font>
    <font>
      <b/>
      <sz val="8"/>
      <color theme="0"/>
      <name val="Microsoft YaHei"/>
      <family val="2"/>
    </font>
    <font>
      <sz val="8"/>
      <color theme="1"/>
      <name val="Calibri"/>
      <family val="2"/>
      <scheme val="minor"/>
    </font>
    <font>
      <b/>
      <vertAlign val="superscript"/>
      <sz val="11"/>
      <color theme="1"/>
      <name val="Verdana"/>
      <family val="2"/>
    </font>
    <font>
      <vertAlign val="superscript"/>
      <sz val="11"/>
      <color rgb="FF000000"/>
      <name val="Microsoft YaHei"/>
      <family val="2"/>
    </font>
    <font>
      <sz val="11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6"/>
      <color rgb="FF000000"/>
      <name val="Microsoft YaHei"/>
      <family val="2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1"/>
      <color indexed="8"/>
      <name val="Microsoft YaHei"/>
      <family val="2"/>
    </font>
    <font>
      <sz val="11"/>
      <color indexed="8"/>
      <name val="Calibri"/>
      <family val="2"/>
    </font>
    <font>
      <b/>
      <sz val="12"/>
      <name val="Microsoft YaHei"/>
      <family val="2"/>
    </font>
  </fonts>
  <fills count="19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FC8004"/>
        <bgColor indexed="64"/>
      </patternFill>
    </fill>
    <fill>
      <patternFill patternType="solid">
        <fgColor rgb="FF0D8CE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</fills>
  <borders count="34">
    <border>
      <left/>
      <right/>
      <top/>
      <bottom/>
      <diagonal/>
    </border>
    <border>
      <left style="dotted">
        <color rgb="FF404040"/>
      </left>
      <right style="dotted">
        <color rgb="FF404040"/>
      </right>
      <top style="dotted">
        <color rgb="FF404040"/>
      </top>
      <bottom style="dotted">
        <color rgb="FF1F497D"/>
      </bottom>
      <diagonal/>
    </border>
    <border>
      <left/>
      <right style="dotted">
        <color rgb="FF404040"/>
      </right>
      <top style="dotted">
        <color rgb="FF404040"/>
      </top>
      <bottom style="dotted">
        <color rgb="FF404040"/>
      </bottom>
      <diagonal/>
    </border>
    <border>
      <left/>
      <right/>
      <top style="dotted">
        <color rgb="FF404040"/>
      </top>
      <bottom style="dotted">
        <color rgb="FF404040"/>
      </bottom>
      <diagonal/>
    </border>
    <border>
      <left style="dotted">
        <color rgb="FF404040"/>
      </left>
      <right style="dotted">
        <color rgb="FF404040"/>
      </right>
      <top/>
      <bottom style="dotted">
        <color rgb="FF1F497D"/>
      </bottom>
      <diagonal/>
    </border>
    <border>
      <left/>
      <right style="dotted">
        <color rgb="FF404040"/>
      </right>
      <top/>
      <bottom style="dotted">
        <color rgb="FF404040"/>
      </bottom>
      <diagonal/>
    </border>
    <border>
      <left style="dotted">
        <color rgb="FF404040"/>
      </left>
      <right style="dotted">
        <color rgb="FF404040"/>
      </right>
      <top/>
      <bottom style="dotted">
        <color rgb="FF404040"/>
      </bottom>
      <diagonal/>
    </border>
    <border>
      <left style="dotted">
        <color rgb="FF404040"/>
      </left>
      <right/>
      <top style="dotted">
        <color rgb="FF404040"/>
      </top>
      <bottom style="dotted">
        <color rgb="FF404040"/>
      </bottom>
      <diagonal/>
    </border>
    <border>
      <left style="dotted">
        <color rgb="FF404040"/>
      </left>
      <right style="dotted">
        <color rgb="FF404040"/>
      </right>
      <top style="dotted">
        <color rgb="FF404040"/>
      </top>
      <bottom style="dotted">
        <color rgb="FF404040"/>
      </bottom>
      <diagonal/>
    </border>
    <border>
      <left style="hair">
        <color rgb="FF404040"/>
      </left>
      <right style="hair">
        <color rgb="FF404040"/>
      </right>
      <top style="hair">
        <color rgb="FF404040"/>
      </top>
      <bottom style="hair">
        <color rgb="FF404040"/>
      </bottom>
      <diagonal/>
    </border>
    <border>
      <left style="dotted">
        <color rgb="FF404040"/>
      </left>
      <right/>
      <top/>
      <bottom style="dotted">
        <color rgb="FF404040"/>
      </bottom>
      <diagonal/>
    </border>
    <border>
      <left/>
      <right style="dotted">
        <color rgb="FF404040"/>
      </right>
      <top style="dotted">
        <color rgb="FF1F497D"/>
      </top>
      <bottom style="dotted">
        <color rgb="FF1F497D"/>
      </bottom>
      <diagonal/>
    </border>
    <border>
      <left/>
      <right style="dotted">
        <color rgb="FF1F497D"/>
      </right>
      <top/>
      <bottom style="dotted">
        <color rgb="FF1F497D"/>
      </bottom>
      <diagonal/>
    </border>
    <border>
      <left/>
      <right style="dotted">
        <color rgb="FF404040"/>
      </right>
      <top/>
      <bottom/>
      <diagonal/>
    </border>
    <border>
      <left style="hair">
        <color theme="1" tint="0.34998626667073579"/>
      </left>
      <right style="hair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hair">
        <color theme="1" tint="0.34998626667073579"/>
      </left>
      <right/>
      <top style="hair">
        <color theme="1" tint="0.34998626667073579"/>
      </top>
      <bottom style="hair">
        <color theme="1" tint="0.34998626667073579"/>
      </bottom>
      <diagonal/>
    </border>
    <border>
      <left style="hair">
        <color theme="1" tint="0.34998626667073579"/>
      </left>
      <right style="hair">
        <color theme="1" tint="0.34998626667073579"/>
      </right>
      <top/>
      <bottom style="hair">
        <color theme="1" tint="0.34998626667073579"/>
      </bottom>
      <diagonal/>
    </border>
    <border>
      <left style="hair">
        <color theme="2" tint="-0.749961851863155"/>
      </left>
      <right style="hair">
        <color theme="2" tint="-0.749961851863155"/>
      </right>
      <top style="hair">
        <color theme="2" tint="-0.749961851863155"/>
      </top>
      <bottom style="hair">
        <color theme="2" tint="-0.749961851863155"/>
      </bottom>
      <diagonal/>
    </border>
    <border>
      <left/>
      <right style="hair">
        <color theme="1" tint="0.14990691854609822"/>
      </right>
      <top style="hair">
        <color theme="1" tint="0.14990691854609822"/>
      </top>
      <bottom style="hair">
        <color theme="1" tint="0.14990691854609822"/>
      </bottom>
      <diagonal/>
    </border>
    <border>
      <left/>
      <right/>
      <top style="hair">
        <color theme="1" tint="0.14990691854609822"/>
      </top>
      <bottom style="hair">
        <color theme="1" tint="0.14990691854609822"/>
      </bottom>
      <diagonal/>
    </border>
    <border>
      <left style="hair">
        <color theme="1" tint="0.34998626667073579"/>
      </left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theme="1" tint="0.34998626667073579"/>
      </left>
      <right/>
      <top style="hair">
        <color auto="1"/>
      </top>
      <bottom/>
      <diagonal/>
    </border>
    <border>
      <left style="hair">
        <color theme="1" tint="0.34998626667073579"/>
      </left>
      <right style="hair">
        <color theme="1" tint="0.34998626667073579"/>
      </right>
      <top style="hair">
        <color auto="1"/>
      </top>
      <bottom/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dotted">
        <color rgb="FF40404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3"/>
      </right>
      <top/>
      <bottom style="dotted">
        <color indexed="63"/>
      </bottom>
      <diagonal/>
    </border>
    <border>
      <left style="hair">
        <color rgb="FF404040"/>
      </left>
      <right style="hair">
        <color rgb="FF404040"/>
      </right>
      <top/>
      <bottom style="hair">
        <color rgb="FF404040"/>
      </bottom>
      <diagonal/>
    </border>
    <border>
      <left/>
      <right style="hair">
        <color rgb="FF404040"/>
      </right>
      <top/>
      <bottom style="hair">
        <color rgb="FF404040"/>
      </bottom>
      <diagonal/>
    </border>
    <border>
      <left style="dotted">
        <color rgb="FF404040"/>
      </left>
      <right style="dotted">
        <color rgb="FF404040"/>
      </right>
      <top style="dotted">
        <color rgb="FF404040"/>
      </top>
      <bottom/>
      <diagonal/>
    </border>
    <border>
      <left/>
      <right style="dotted">
        <color rgb="FF404040"/>
      </right>
      <top style="dotted">
        <color rgb="FF404040"/>
      </top>
      <bottom/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51" fillId="0" borderId="0"/>
    <xf numFmtId="43" fontId="54" fillId="0" borderId="0" applyFont="0" applyFill="0" applyBorder="0" applyAlignment="0" applyProtection="0"/>
  </cellStyleXfs>
  <cellXfs count="134">
    <xf numFmtId="0" fontId="0" fillId="0" borderId="0" xfId="0"/>
    <xf numFmtId="0" fontId="0" fillId="4" borderId="5" xfId="0" applyFill="1" applyBorder="1"/>
    <xf numFmtId="0" fontId="5" fillId="0" borderId="5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1" applyAlignment="1">
      <alignment vertical="center"/>
    </xf>
    <xf numFmtId="0" fontId="9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indent="5"/>
    </xf>
    <xf numFmtId="0" fontId="11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0" xfId="0" applyFont="1" applyAlignment="1">
      <alignment horizontal="left" vertical="center" indent="4"/>
    </xf>
    <xf numFmtId="0" fontId="16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0" fillId="8" borderId="8" xfId="0" applyFont="1" applyFill="1" applyBorder="1" applyAlignment="1">
      <alignment vertical="center" wrapText="1"/>
    </xf>
    <xf numFmtId="0" fontId="0" fillId="8" borderId="0" xfId="0" applyFill="1"/>
    <xf numFmtId="0" fontId="17" fillId="9" borderId="0" xfId="1" applyFont="1" applyFill="1" applyAlignment="1">
      <alignment horizontal="left" vertical="center" indent="5"/>
    </xf>
    <xf numFmtId="0" fontId="17" fillId="5" borderId="0" xfId="1" applyFont="1" applyFill="1" applyAlignment="1">
      <alignment horizontal="left" vertical="center" indent="5"/>
    </xf>
    <xf numFmtId="0" fontId="17" fillId="8" borderId="0" xfId="1" applyFont="1" applyFill="1" applyAlignment="1">
      <alignment horizontal="left" vertical="center" indent="5"/>
    </xf>
    <xf numFmtId="0" fontId="18" fillId="3" borderId="8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vertical="center" wrapText="1"/>
    </xf>
    <xf numFmtId="0" fontId="1" fillId="3" borderId="11" xfId="0" applyFont="1" applyFill="1" applyBorder="1" applyAlignment="1">
      <alignment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0" fontId="0" fillId="0" borderId="9" xfId="0" applyBorder="1"/>
    <xf numFmtId="0" fontId="17" fillId="7" borderId="0" xfId="1" applyFont="1" applyFill="1" applyAlignment="1">
      <alignment horizontal="left" vertical="center" indent="5"/>
    </xf>
    <xf numFmtId="0" fontId="3" fillId="0" borderId="0" xfId="1"/>
    <xf numFmtId="0" fontId="0" fillId="0" borderId="0" xfId="0" applyFill="1"/>
    <xf numFmtId="0" fontId="7" fillId="0" borderId="0" xfId="0" applyFont="1" applyFill="1"/>
    <xf numFmtId="0" fontId="24" fillId="8" borderId="6" xfId="0" applyFont="1" applyFill="1" applyBorder="1" applyAlignment="1">
      <alignment vertical="center" wrapText="1"/>
    </xf>
    <xf numFmtId="0" fontId="24" fillId="8" borderId="7" xfId="0" applyFont="1" applyFill="1" applyBorder="1" applyAlignment="1">
      <alignment vertical="center" wrapText="1"/>
    </xf>
    <xf numFmtId="0" fontId="24" fillId="8" borderId="10" xfId="0" applyFont="1" applyFill="1" applyBorder="1" applyAlignment="1">
      <alignment vertical="center" wrapText="1"/>
    </xf>
    <xf numFmtId="0" fontId="27" fillId="8" borderId="0" xfId="0" applyFont="1" applyFill="1" applyAlignment="1">
      <alignment horizontal="left" vertical="center" indent="5"/>
    </xf>
    <xf numFmtId="0" fontId="16" fillId="9" borderId="6" xfId="0" applyFont="1" applyFill="1" applyBorder="1" applyAlignment="1">
      <alignment horizontal="center" vertical="center" wrapText="1"/>
    </xf>
    <xf numFmtId="0" fontId="16" fillId="9" borderId="6" xfId="0" applyFont="1" applyFill="1" applyBorder="1" applyAlignment="1">
      <alignment vertical="center" wrapText="1"/>
    </xf>
    <xf numFmtId="0" fontId="21" fillId="0" borderId="0" xfId="0" applyFont="1"/>
    <xf numFmtId="0" fontId="5" fillId="0" borderId="0" xfId="0" applyFont="1" applyAlignment="1">
      <alignment vertical="center"/>
    </xf>
    <xf numFmtId="0" fontId="29" fillId="0" borderId="0" xfId="0" applyFont="1" applyAlignment="1">
      <alignment horizontal="left" vertical="center"/>
    </xf>
    <xf numFmtId="3" fontId="5" fillId="0" borderId="5" xfId="0" applyNumberFormat="1" applyFont="1" applyBorder="1" applyAlignment="1">
      <alignment vertical="center"/>
    </xf>
    <xf numFmtId="0" fontId="31" fillId="0" borderId="14" xfId="0" applyFont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wrapText="1"/>
    </xf>
    <xf numFmtId="0" fontId="32" fillId="11" borderId="17" xfId="0" applyFont="1" applyFill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5" fillId="9" borderId="6" xfId="0" applyFont="1" applyFill="1" applyBorder="1" applyAlignment="1">
      <alignment horizontal="left" vertical="center" wrapText="1" indent="2"/>
    </xf>
    <xf numFmtId="0" fontId="35" fillId="9" borderId="6" xfId="0" applyFont="1" applyFill="1" applyBorder="1" applyAlignment="1">
      <alignment horizontal="left" vertical="center" wrapText="1" indent="5"/>
    </xf>
    <xf numFmtId="0" fontId="11" fillId="0" borderId="8" xfId="0" applyFont="1" applyBorder="1" applyAlignment="1">
      <alignment horizontal="left" vertical="center" wrapText="1"/>
    </xf>
    <xf numFmtId="0" fontId="40" fillId="0" borderId="0" xfId="0" applyFont="1" applyAlignment="1"/>
    <xf numFmtId="0" fontId="4" fillId="12" borderId="0" xfId="0" applyFont="1" applyFill="1"/>
    <xf numFmtId="0" fontId="5" fillId="12" borderId="1" xfId="0" applyFont="1" applyFill="1" applyBorder="1" applyAlignment="1">
      <alignment vertical="center"/>
    </xf>
    <xf numFmtId="0" fontId="5" fillId="12" borderId="4" xfId="0" applyFont="1" applyFill="1" applyBorder="1" applyAlignment="1">
      <alignment vertical="center"/>
    </xf>
    <xf numFmtId="0" fontId="5" fillId="12" borderId="4" xfId="0" applyFont="1" applyFill="1" applyBorder="1" applyAlignment="1">
      <alignment vertical="center" wrapText="1"/>
    </xf>
    <xf numFmtId="0" fontId="5" fillId="12" borderId="6" xfId="0" applyFont="1" applyFill="1" applyBorder="1" applyAlignment="1">
      <alignment vertical="center" wrapText="1"/>
    </xf>
    <xf numFmtId="0" fontId="0" fillId="12" borderId="0" xfId="0" applyFill="1"/>
    <xf numFmtId="3" fontId="30" fillId="13" borderId="5" xfId="0" applyNumberFormat="1" applyFont="1" applyFill="1" applyBorder="1" applyAlignment="1">
      <alignment horizontal="center" vertical="center"/>
    </xf>
    <xf numFmtId="0" fontId="22" fillId="0" borderId="0" xfId="0" applyFont="1"/>
    <xf numFmtId="0" fontId="0" fillId="0" borderId="21" xfId="0" applyBorder="1"/>
    <xf numFmtId="0" fontId="0" fillId="0" borderId="22" xfId="0" applyBorder="1"/>
    <xf numFmtId="0" fontId="31" fillId="2" borderId="15" xfId="0" applyFont="1" applyFill="1" applyBorder="1" applyAlignment="1">
      <alignment horizontal="center" vertical="center" wrapText="1"/>
    </xf>
    <xf numFmtId="0" fontId="41" fillId="0" borderId="14" xfId="0" applyFont="1" applyBorder="1" applyAlignment="1">
      <alignment horizontal="center" vertical="center" wrapText="1"/>
    </xf>
    <xf numFmtId="0" fontId="42" fillId="14" borderId="25" xfId="0" applyFont="1" applyFill="1" applyBorder="1" applyAlignment="1">
      <alignment horizontal="center" vertical="center" wrapText="1"/>
    </xf>
    <xf numFmtId="0" fontId="42" fillId="14" borderId="24" xfId="0" applyFont="1" applyFill="1" applyBorder="1" applyAlignment="1">
      <alignment horizontal="center" vertical="center" wrapText="1"/>
    </xf>
    <xf numFmtId="0" fontId="42" fillId="14" borderId="26" xfId="0" applyFont="1" applyFill="1" applyBorder="1" applyAlignment="1">
      <alignment horizontal="center" vertical="center" wrapText="1"/>
    </xf>
    <xf numFmtId="0" fontId="43" fillId="14" borderId="0" xfId="0" applyFont="1" applyFill="1"/>
    <xf numFmtId="0" fontId="44" fillId="0" borderId="0" xfId="0" applyFont="1" applyAlignment="1">
      <alignment vertical="center"/>
    </xf>
    <xf numFmtId="0" fontId="17" fillId="12" borderId="0" xfId="1" applyFont="1" applyFill="1" applyAlignment="1">
      <alignment horizontal="left" vertical="center" indent="5"/>
    </xf>
    <xf numFmtId="0" fontId="9" fillId="0" borderId="0" xfId="0" applyFont="1"/>
    <xf numFmtId="0" fontId="4" fillId="0" borderId="0" xfId="0" applyFont="1" applyBorder="1" applyAlignment="1">
      <alignment horizontal="center" vertical="center"/>
    </xf>
    <xf numFmtId="4" fontId="30" fillId="16" borderId="5" xfId="0" applyNumberFormat="1" applyFont="1" applyFill="1" applyBorder="1" applyAlignment="1">
      <alignment horizontal="center" vertical="center"/>
    </xf>
    <xf numFmtId="0" fontId="24" fillId="8" borderId="0" xfId="0" applyFont="1" applyFill="1" applyBorder="1" applyAlignment="1">
      <alignment horizontal="center" vertical="center" wrapText="1"/>
    </xf>
    <xf numFmtId="0" fontId="46" fillId="0" borderId="0" xfId="0" applyFont="1" applyBorder="1" applyAlignment="1">
      <alignment horizontal="left" vertical="center"/>
    </xf>
    <xf numFmtId="2" fontId="33" fillId="17" borderId="14" xfId="0" applyNumberFormat="1" applyFont="1" applyFill="1" applyBorder="1" applyAlignment="1">
      <alignment horizontal="center" vertical="center"/>
    </xf>
    <xf numFmtId="2" fontId="33" fillId="2" borderId="14" xfId="0" applyNumberFormat="1" applyFont="1" applyFill="1" applyBorder="1" applyAlignment="1">
      <alignment horizontal="center" vertical="center"/>
    </xf>
    <xf numFmtId="0" fontId="5" fillId="15" borderId="5" xfId="0" applyFont="1" applyFill="1" applyBorder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4" fontId="11" fillId="2" borderId="5" xfId="0" applyNumberFormat="1" applyFont="1" applyFill="1" applyBorder="1" applyAlignment="1">
      <alignment horizontal="center" vertical="center" wrapText="1"/>
    </xf>
    <xf numFmtId="1" fontId="33" fillId="2" borderId="14" xfId="0" applyNumberFormat="1" applyFont="1" applyFill="1" applyBorder="1" applyAlignment="1">
      <alignment horizontal="center" vertical="center"/>
    </xf>
    <xf numFmtId="3" fontId="30" fillId="13" borderId="5" xfId="0" applyNumberFormat="1" applyFont="1" applyFill="1" applyBorder="1" applyAlignment="1">
      <alignment horizontal="center" vertical="center" wrapText="1"/>
    </xf>
    <xf numFmtId="0" fontId="49" fillId="10" borderId="0" xfId="1" applyFont="1" applyFill="1" applyAlignment="1">
      <alignment horizontal="left" vertical="center" indent="5"/>
    </xf>
    <xf numFmtId="0" fontId="50" fillId="0" borderId="0" xfId="0" applyFont="1"/>
    <xf numFmtId="4" fontId="52" fillId="0" borderId="28" xfId="2" applyNumberFormat="1" applyFont="1" applyBorder="1" applyAlignment="1">
      <alignment horizontal="right"/>
    </xf>
    <xf numFmtId="4" fontId="6" fillId="0" borderId="5" xfId="0" applyNumberFormat="1" applyFont="1" applyBorder="1" applyAlignment="1">
      <alignment horizontal="right" vertical="center" wrapText="1"/>
    </xf>
    <xf numFmtId="4" fontId="6" fillId="0" borderId="9" xfId="0" applyNumberFormat="1" applyFont="1" applyBorder="1" applyAlignment="1">
      <alignment horizontal="right" vertical="center" wrapText="1"/>
    </xf>
    <xf numFmtId="0" fontId="3" fillId="0" borderId="5" xfId="1" applyBorder="1" applyAlignment="1">
      <alignment horizontal="center" vertical="center" wrapText="1"/>
    </xf>
    <xf numFmtId="0" fontId="3" fillId="0" borderId="29" xfId="1" applyBorder="1" applyAlignment="1">
      <alignment horizontal="center" vertical="center" wrapText="1"/>
    </xf>
    <xf numFmtId="0" fontId="3" fillId="0" borderId="29" xfId="1" applyBorder="1" applyAlignment="1">
      <alignment horizontal="center" vertical="center" wrapText="1"/>
    </xf>
    <xf numFmtId="0" fontId="3" fillId="0" borderId="29" xfId="1" applyBorder="1" applyAlignment="1">
      <alignment horizontal="center" vertical="center" wrapText="1"/>
    </xf>
    <xf numFmtId="0" fontId="3" fillId="0" borderId="29" xfId="1" applyBorder="1" applyAlignment="1">
      <alignment horizontal="center" vertical="center" wrapText="1"/>
    </xf>
    <xf numFmtId="0" fontId="3" fillId="0" borderId="29" xfId="1" applyBorder="1" applyAlignment="1">
      <alignment horizontal="center" vertical="center" wrapText="1"/>
    </xf>
    <xf numFmtId="0" fontId="53" fillId="0" borderId="29" xfId="0" applyFont="1" applyBorder="1" applyAlignment="1">
      <alignment horizontal="center" vertical="center" wrapText="1"/>
    </xf>
    <xf numFmtId="4" fontId="0" fillId="0" borderId="9" xfId="0" applyNumberFormat="1" applyBorder="1"/>
    <xf numFmtId="0" fontId="6" fillId="0" borderId="5" xfId="0" applyFont="1" applyBorder="1" applyAlignment="1">
      <alignment vertical="center" wrapText="1"/>
    </xf>
    <xf numFmtId="0" fontId="55" fillId="0" borderId="2" xfId="0" applyFont="1" applyBorder="1" applyAlignment="1">
      <alignment horizontal="center"/>
    </xf>
    <xf numFmtId="9" fontId="55" fillId="0" borderId="5" xfId="0" applyNumberFormat="1" applyFont="1" applyBorder="1" applyAlignment="1">
      <alignment horizontal="center"/>
    </xf>
    <xf numFmtId="0" fontId="3" fillId="0" borderId="13" xfId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4" fontId="6" fillId="0" borderId="30" xfId="0" applyNumberFormat="1" applyFont="1" applyBorder="1" applyAlignment="1">
      <alignment horizontal="right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3" fillId="0" borderId="6" xfId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2" fillId="18" borderId="0" xfId="0" applyFont="1" applyFill="1" applyAlignment="1">
      <alignment horizontal="center" vertical="center"/>
    </xf>
    <xf numFmtId="3" fontId="28" fillId="13" borderId="7" xfId="0" applyNumberFormat="1" applyFont="1" applyFill="1" applyBorder="1" applyAlignment="1">
      <alignment horizontal="center" vertical="center"/>
    </xf>
    <xf numFmtId="3" fontId="28" fillId="13" borderId="3" xfId="0" applyNumberFormat="1" applyFont="1" applyFill="1" applyBorder="1" applyAlignment="1">
      <alignment horizontal="center" vertical="center"/>
    </xf>
    <xf numFmtId="3" fontId="28" fillId="13" borderId="2" xfId="0" applyNumberFormat="1" applyFont="1" applyFill="1" applyBorder="1" applyAlignment="1">
      <alignment horizontal="center" vertical="center"/>
    </xf>
    <xf numFmtId="0" fontId="23" fillId="9" borderId="7" xfId="0" applyFont="1" applyFill="1" applyBorder="1" applyAlignment="1">
      <alignment horizontal="left" vertical="center" wrapText="1"/>
    </xf>
    <xf numFmtId="0" fontId="23" fillId="9" borderId="3" xfId="0" applyFont="1" applyFill="1" applyBorder="1" applyAlignment="1">
      <alignment horizontal="left" vertical="center" wrapText="1"/>
    </xf>
    <xf numFmtId="0" fontId="19" fillId="3" borderId="7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4" fontId="6" fillId="0" borderId="32" xfId="0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horizontal="center" vertical="center" wrapText="1"/>
    </xf>
    <xf numFmtId="0" fontId="24" fillId="8" borderId="32" xfId="0" applyFont="1" applyFill="1" applyBorder="1" applyAlignment="1">
      <alignment horizontal="center" vertical="center" wrapText="1"/>
    </xf>
    <xf numFmtId="0" fontId="24" fillId="8" borderId="6" xfId="0" applyFont="1" applyFill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3" fillId="0" borderId="32" xfId="0" applyFont="1" applyBorder="1" applyAlignment="1">
      <alignment horizontal="center" vertical="center" wrapText="1"/>
    </xf>
    <xf numFmtId="0" fontId="53" fillId="0" borderId="6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0" fillId="6" borderId="7" xfId="0" applyFont="1" applyFill="1" applyBorder="1" applyAlignment="1">
      <alignment horizontal="left" vertical="center" wrapText="1"/>
    </xf>
    <xf numFmtId="0" fontId="20" fillId="6" borderId="3" xfId="0" applyFont="1" applyFill="1" applyBorder="1" applyAlignment="1">
      <alignment horizontal="left" vertical="center" wrapText="1"/>
    </xf>
    <xf numFmtId="0" fontId="20" fillId="6" borderId="2" xfId="0" applyFont="1" applyFill="1" applyBorder="1" applyAlignment="1">
      <alignment horizontal="left" vertical="center" wrapText="1"/>
    </xf>
    <xf numFmtId="0" fontId="7" fillId="0" borderId="27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34" fillId="2" borderId="20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 wrapText="1"/>
    </xf>
    <xf numFmtId="0" fontId="32" fillId="11" borderId="0" xfId="0" applyFont="1" applyFill="1" applyBorder="1" applyAlignment="1">
      <alignment horizontal="left" vertical="top" wrapText="1"/>
    </xf>
    <xf numFmtId="0" fontId="31" fillId="2" borderId="0" xfId="0" applyFont="1" applyFill="1" applyBorder="1" applyAlignment="1">
      <alignment horizontal="left" vertical="center" wrapText="1" indent="1"/>
    </xf>
    <xf numFmtId="0" fontId="31" fillId="0" borderId="19" xfId="0" applyFont="1" applyBorder="1" applyAlignment="1">
      <alignment horizontal="center" vertical="center"/>
    </xf>
    <xf numFmtId="0" fontId="31" fillId="0" borderId="21" xfId="0" applyFont="1" applyBorder="1" applyAlignment="1">
      <alignment horizontal="left" vertical="center" wrapText="1"/>
    </xf>
    <xf numFmtId="0" fontId="31" fillId="0" borderId="23" xfId="0" applyFont="1" applyBorder="1" applyAlignment="1">
      <alignment horizontal="left" vertical="center" wrapText="1"/>
    </xf>
    <xf numFmtId="0" fontId="31" fillId="0" borderId="18" xfId="0" applyFont="1" applyBorder="1" applyAlignment="1">
      <alignment horizontal="center" vertical="center"/>
    </xf>
  </cellXfs>
  <cellStyles count="4">
    <cellStyle name="Collegamento ipertestuale" xfId="1" builtinId="8"/>
    <cellStyle name="Migliaia 2" xfId="3"/>
    <cellStyle name="Normale" xfId="0" builtinId="0"/>
    <cellStyle name="Normale 3" xfId="2"/>
  </cellStyles>
  <dxfs count="0"/>
  <tableStyles count="0" defaultTableStyle="TableStyleMedium2" defaultPivotStyle="PivotStyleLight16"/>
  <colors>
    <mruColors>
      <color rgb="FFCCCCFF"/>
      <color rgb="FFDB8D25"/>
      <color rgb="FFFF99CC"/>
      <color rgb="FF9933FF"/>
      <color rgb="FFCCECFF"/>
      <color rgb="FF0D8CE3"/>
      <color rgb="FFED5613"/>
      <color rgb="FFFC8004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://finanze.regione.emilia-romagna.it/finanza-del-territorio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1200150</xdr:colOff>
      <xdr:row>1</xdr:row>
      <xdr:rowOff>466725</xdr:rowOff>
    </xdr:from>
    <xdr:to>
      <xdr:col>1</xdr:col>
      <xdr:colOff>3857142</xdr:colOff>
      <xdr:row>9</xdr:row>
      <xdr:rowOff>123825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51353BB5-A681-4CAE-A5F7-F29A09CB5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0150" y="942975"/>
          <a:ext cx="4095267" cy="2305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314326</xdr:colOff>
      <xdr:row>15</xdr:row>
      <xdr:rowOff>123825</xdr:rowOff>
    </xdr:from>
    <xdr:to>
      <xdr:col>8</xdr:col>
      <xdr:colOff>581026</xdr:colOff>
      <xdr:row>17</xdr:row>
      <xdr:rowOff>0</xdr:rowOff>
    </xdr:to>
    <xdr:pic>
      <xdr:nvPicPr>
        <xdr:cNvPr id="2" name="Immagin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CA9468C3-2815-4D4D-A7FA-D1E6723F7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1" y="3457575"/>
          <a:ext cx="148590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104775</xdr:colOff>
      <xdr:row>0</xdr:row>
      <xdr:rowOff>227515</xdr:rowOff>
    </xdr:from>
    <xdr:to>
      <xdr:col>12</xdr:col>
      <xdr:colOff>403246</xdr:colOff>
      <xdr:row>7</xdr:row>
      <xdr:rowOff>375233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xmlns="" id="{D78FDD40-7AA7-4297-9C31-762B0EB5E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00850" y="227515"/>
          <a:ext cx="4565671" cy="28432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egioneemiliaromagna-my.sharepoint.com/personal/chiara_mancini_regione_emilia-romagna_it/Documents/AUTONOMIE/CONTRIBUTI_2018/Carta_Identit&#224;_2018/Base_dati_compilazione_Carta_I201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dati per Carta_d_I"/>
      <sheetName val="PRT2018"/>
      <sheetName val="Andamento"/>
      <sheetName val="Cartine"/>
      <sheetName val="Indicatori Finanza dT"/>
      <sheetName val="Dati effettività"/>
    </sheetNames>
    <sheetDataSet>
      <sheetData sheetId="0">
        <row r="2">
          <cell r="A2">
            <v>9999999999</v>
          </cell>
          <cell r="B2" t="str">
            <v>Nuovo circondario imolese</v>
          </cell>
          <cell r="C2" t="str">
            <v>BO</v>
          </cell>
          <cell r="D2">
            <v>133651</v>
          </cell>
          <cell r="E2">
            <v>10</v>
          </cell>
          <cell r="F2">
            <v>787.28600000000006</v>
          </cell>
          <cell r="G2">
            <v>2</v>
          </cell>
          <cell r="H2" t="str">
            <v>Sì</v>
          </cell>
          <cell r="I2" t="str">
            <v>Sì</v>
          </cell>
          <cell r="J2" t="str">
            <v>Imola</v>
          </cell>
          <cell r="K2" t="str">
            <v>Imolese</v>
          </cell>
          <cell r="L2">
            <v>13584628.130000001</v>
          </cell>
          <cell r="M2" t="e">
            <v>#N/A</v>
          </cell>
          <cell r="N2">
            <v>101.64254760533031</v>
          </cell>
          <cell r="O2" t="e">
            <v>#N/A</v>
          </cell>
          <cell r="P2">
            <v>505767.69068540569</v>
          </cell>
          <cell r="Q2">
            <v>427382.64139161771</v>
          </cell>
          <cell r="R2">
            <v>414627.06867070973</v>
          </cell>
          <cell r="S2" t="str">
            <v xml:space="preserve"> IN SVILUPPO</v>
          </cell>
          <cell r="T2" t="str">
            <v>Media delle Unioni</v>
          </cell>
          <cell r="U2" t="str">
            <v>Media delle Unioni IN SVILUPPO</v>
          </cell>
        </row>
        <row r="3">
          <cell r="A3">
            <v>2080136050</v>
          </cell>
          <cell r="B3" t="str">
            <v>Unione Comuni Terre Pianura</v>
          </cell>
          <cell r="C3" t="str">
            <v>BO</v>
          </cell>
          <cell r="D3">
            <v>70829</v>
          </cell>
          <cell r="E3">
            <v>6</v>
          </cell>
          <cell r="F3">
            <v>332.66</v>
          </cell>
          <cell r="G3">
            <v>1</v>
          </cell>
          <cell r="H3" t="str">
            <v>Sì</v>
          </cell>
          <cell r="I3" t="str">
            <v>No</v>
          </cell>
          <cell r="J3" t="str">
            <v>Pianura Est</v>
          </cell>
          <cell r="K3" t="str">
            <v>Terre di Pianura</v>
          </cell>
          <cell r="L3">
            <v>3859942.5</v>
          </cell>
          <cell r="M3">
            <v>72995</v>
          </cell>
          <cell r="N3">
            <v>54</v>
          </cell>
          <cell r="O3">
            <v>1</v>
          </cell>
          <cell r="P3">
            <v>263698.99383027933</v>
          </cell>
          <cell r="Q3">
            <v>100839.57454298678</v>
          </cell>
          <cell r="R3">
            <v>339617.18854268163</v>
          </cell>
          <cell r="S3" t="str">
            <v xml:space="preserve">  AVVIATE</v>
          </cell>
          <cell r="T3" t="str">
            <v>Media delle Unioni</v>
          </cell>
          <cell r="U3" t="str">
            <v>Media delle Unioni  AVVIATE</v>
          </cell>
        </row>
        <row r="4">
          <cell r="A4">
            <v>2080136070</v>
          </cell>
          <cell r="B4" t="str">
            <v>Unione dei Comuni dell'Appennino Bolognese</v>
          </cell>
          <cell r="C4" t="str">
            <v>BO</v>
          </cell>
          <cell r="D4">
            <v>48692</v>
          </cell>
          <cell r="E4">
            <v>11</v>
          </cell>
          <cell r="F4">
            <v>742.42600000000004</v>
          </cell>
          <cell r="G4">
            <v>0</v>
          </cell>
          <cell r="H4" t="str">
            <v>No</v>
          </cell>
          <cell r="I4" t="str">
            <v>No</v>
          </cell>
          <cell r="J4" t="str">
            <v>Porretta Terme</v>
          </cell>
          <cell r="K4" t="str">
            <v>Appennino Bolognese</v>
          </cell>
          <cell r="L4">
            <v>4112772.2</v>
          </cell>
          <cell r="M4">
            <v>3058647</v>
          </cell>
          <cell r="N4">
            <v>84</v>
          </cell>
          <cell r="O4">
            <v>63</v>
          </cell>
          <cell r="P4">
            <v>666946.22945468465</v>
          </cell>
          <cell r="Q4">
            <v>729874.61377743597</v>
          </cell>
          <cell r="R4">
            <v>929006.42044265382</v>
          </cell>
          <cell r="S4" t="str">
            <v xml:space="preserve"> IN SVILUPPO</v>
          </cell>
          <cell r="T4" t="str">
            <v>Media delle Unioni</v>
          </cell>
          <cell r="U4" t="str">
            <v>Media delle Unioni IN SVILUPPO</v>
          </cell>
        </row>
        <row r="5">
          <cell r="A5">
            <v>2080136010</v>
          </cell>
          <cell r="B5" t="str">
            <v>Unione dei Comuni Valle del Reno, Lavino e Samoggia</v>
          </cell>
          <cell r="C5" t="str">
            <v>BO</v>
          </cell>
          <cell r="D5">
            <v>112710</v>
          </cell>
          <cell r="E5">
            <v>5</v>
          </cell>
          <cell r="F5">
            <v>404.35299999999995</v>
          </cell>
          <cell r="G5">
            <v>2</v>
          </cell>
          <cell r="H5" t="str">
            <v>Sì</v>
          </cell>
          <cell r="I5" t="str">
            <v>Sì</v>
          </cell>
          <cell r="J5" t="str">
            <v>Casalecchio di Reno</v>
          </cell>
          <cell r="K5" t="str">
            <v>Valle del Reno, Lavino e Samoggia</v>
          </cell>
          <cell r="L5">
            <v>13833559.68</v>
          </cell>
          <cell r="M5">
            <v>450420</v>
          </cell>
          <cell r="N5">
            <v>123</v>
          </cell>
          <cell r="O5">
            <v>4</v>
          </cell>
          <cell r="P5">
            <v>387489.84655493533</v>
          </cell>
          <cell r="Q5">
            <v>371103.04665331019</v>
          </cell>
          <cell r="R5">
            <v>443097.44599298108</v>
          </cell>
          <cell r="S5" t="str">
            <v xml:space="preserve"> IN SVILUPPO</v>
          </cell>
          <cell r="T5" t="str">
            <v>Media delle Unioni</v>
          </cell>
          <cell r="U5" t="str">
            <v>Media delle Unioni IN SVILUPPO</v>
          </cell>
        </row>
        <row r="6">
          <cell r="A6">
            <v>2080136040</v>
          </cell>
          <cell r="B6" t="str">
            <v>Unione Reno Galliera</v>
          </cell>
          <cell r="C6" t="str">
            <v>BO</v>
          </cell>
          <cell r="D6">
            <v>74220</v>
          </cell>
          <cell r="E6">
            <v>8</v>
          </cell>
          <cell r="F6">
            <v>295.56299999999999</v>
          </cell>
          <cell r="G6">
            <v>1</v>
          </cell>
          <cell r="H6" t="str">
            <v>Sì</v>
          </cell>
          <cell r="I6" t="str">
            <v>No</v>
          </cell>
          <cell r="J6" t="str">
            <v>Pianura Est</v>
          </cell>
          <cell r="K6" t="str">
            <v>Reno Galliera</v>
          </cell>
          <cell r="L6">
            <v>23948716.629999999</v>
          </cell>
          <cell r="M6">
            <v>1056792</v>
          </cell>
          <cell r="N6">
            <v>323</v>
          </cell>
          <cell r="O6">
            <v>14</v>
          </cell>
          <cell r="P6">
            <v>456182.82866748329</v>
          </cell>
          <cell r="Q6">
            <v>370081.96820677904</v>
          </cell>
          <cell r="R6">
            <v>563386.44538041938</v>
          </cell>
          <cell r="S6" t="str">
            <v xml:space="preserve"> IN SVILUPPO</v>
          </cell>
          <cell r="T6" t="str">
            <v>Media delle Unioni</v>
          </cell>
          <cell r="U6" t="str">
            <v>Media delle Unioni IN SVILUPPO</v>
          </cell>
        </row>
        <row r="7">
          <cell r="A7">
            <v>2080136020</v>
          </cell>
          <cell r="B7" t="str">
            <v>Unione Savena - Idice</v>
          </cell>
          <cell r="C7" t="str">
            <v>BO</v>
          </cell>
          <cell r="D7">
            <v>45474</v>
          </cell>
          <cell r="E7">
            <v>5</v>
          </cell>
          <cell r="F7">
            <v>378.03300000000002</v>
          </cell>
          <cell r="G7">
            <v>0</v>
          </cell>
          <cell r="H7" t="str">
            <v>No</v>
          </cell>
          <cell r="I7" t="str">
            <v>No</v>
          </cell>
          <cell r="J7" t="str">
            <v xml:space="preserve">San Lazzaro di Savena </v>
          </cell>
          <cell r="K7" t="str">
            <v>Valle Savena Idice</v>
          </cell>
          <cell r="L7">
            <v>3479473.27</v>
          </cell>
          <cell r="M7">
            <v>386192</v>
          </cell>
          <cell r="N7">
            <v>77</v>
          </cell>
          <cell r="O7">
            <v>8</v>
          </cell>
          <cell r="P7">
            <v>465133.42349756265</v>
          </cell>
          <cell r="Q7">
            <v>453655.8333721183</v>
          </cell>
          <cell r="R7">
            <v>477509.82885936863</v>
          </cell>
          <cell r="S7" t="str">
            <v xml:space="preserve"> IN SVILUPPO</v>
          </cell>
          <cell r="T7" t="str">
            <v>Media delle Unioni</v>
          </cell>
          <cell r="U7" t="str">
            <v>Media delle Unioni IN SVILUPPO</v>
          </cell>
        </row>
        <row r="8">
          <cell r="A8">
            <v>2080136060</v>
          </cell>
          <cell r="B8" t="str">
            <v>Unione Terre d'acqua</v>
          </cell>
          <cell r="C8" t="str">
            <v>BO</v>
          </cell>
          <cell r="D8">
            <v>83149</v>
          </cell>
          <cell r="E8">
            <v>6</v>
          </cell>
          <cell r="F8">
            <v>374.94400000000007</v>
          </cell>
          <cell r="G8">
            <v>2</v>
          </cell>
          <cell r="H8" t="str">
            <v>Sì</v>
          </cell>
          <cell r="I8" t="str">
            <v>Sì</v>
          </cell>
          <cell r="J8" t="str">
            <v>Pianura Ovest</v>
          </cell>
          <cell r="K8" t="str">
            <v>Terre d'Acqua</v>
          </cell>
          <cell r="L8">
            <v>8121488.8600000003</v>
          </cell>
          <cell r="M8">
            <v>254406</v>
          </cell>
          <cell r="N8">
            <v>98</v>
          </cell>
          <cell r="O8">
            <v>3</v>
          </cell>
          <cell r="P8">
            <v>170969.21062683241</v>
          </cell>
          <cell r="Q8">
            <v>146161.88417011351</v>
          </cell>
          <cell r="R8">
            <v>225542.95522318946</v>
          </cell>
          <cell r="S8" t="str">
            <v xml:space="preserve">  AVVIATE</v>
          </cell>
          <cell r="T8" t="str">
            <v>Media delle Unioni</v>
          </cell>
          <cell r="U8" t="str">
            <v>Media delle Unioni  AVVIATE</v>
          </cell>
        </row>
        <row r="9">
          <cell r="A9">
            <v>2080326030</v>
          </cell>
          <cell r="B9" t="str">
            <v>Unione dei Comuni della Romagna Forlivese</v>
          </cell>
          <cell r="C9" t="str">
            <v>FC</v>
          </cell>
          <cell r="D9">
            <v>186292</v>
          </cell>
          <cell r="E9">
            <v>15</v>
          </cell>
          <cell r="F9">
            <v>1261.7809999999999</v>
          </cell>
          <cell r="G9">
            <v>2</v>
          </cell>
          <cell r="H9" t="str">
            <v>Sì</v>
          </cell>
          <cell r="I9" t="str">
            <v>Sì</v>
          </cell>
          <cell r="J9" t="str">
            <v>Forlì</v>
          </cell>
          <cell r="K9" t="str">
            <v>Forlivese</v>
          </cell>
          <cell r="L9">
            <v>22304166</v>
          </cell>
          <cell r="M9">
            <v>2515292</v>
          </cell>
          <cell r="N9">
            <v>120</v>
          </cell>
          <cell r="O9">
            <v>14</v>
          </cell>
          <cell r="P9">
            <v>705314.65168208024</v>
          </cell>
          <cell r="Q9">
            <v>633576.42097351467</v>
          </cell>
          <cell r="R9">
            <v>698894.09739357536</v>
          </cell>
          <cell r="S9" t="str">
            <v xml:space="preserve">  AVVIATE</v>
          </cell>
          <cell r="T9" t="str">
            <v>Media delle Unioni</v>
          </cell>
          <cell r="U9" t="str">
            <v>Media delle Unioni  AVVIATE</v>
          </cell>
        </row>
        <row r="10">
          <cell r="A10">
            <v>2080326050</v>
          </cell>
          <cell r="B10" t="str">
            <v>Unione dei Comuni Valle del Savio</v>
          </cell>
          <cell r="C10" t="str">
            <v>FC</v>
          </cell>
          <cell r="D10">
            <v>116938</v>
          </cell>
          <cell r="E10">
            <v>6</v>
          </cell>
          <cell r="F10">
            <v>810.18900000000008</v>
          </cell>
          <cell r="G10">
            <v>2</v>
          </cell>
          <cell r="H10" t="str">
            <v>Sì</v>
          </cell>
          <cell r="I10" t="str">
            <v>Sì</v>
          </cell>
          <cell r="J10" t="str">
            <v>Cesena - Valle Savio</v>
          </cell>
          <cell r="K10" t="str">
            <v>Valle Savio</v>
          </cell>
          <cell r="L10">
            <v>20945742.629999999</v>
          </cell>
          <cell r="M10">
            <v>553932</v>
          </cell>
          <cell r="N10">
            <v>179</v>
          </cell>
          <cell r="O10">
            <v>5</v>
          </cell>
          <cell r="P10">
            <v>503904.73498751386</v>
          </cell>
          <cell r="Q10">
            <v>471567.790645384</v>
          </cell>
          <cell r="R10">
            <v>519047.50525071681</v>
          </cell>
          <cell r="S10" t="str">
            <v xml:space="preserve"> IN SVILUPPO</v>
          </cell>
          <cell r="T10" t="str">
            <v>Media delle Unioni</v>
          </cell>
          <cell r="U10" t="str">
            <v>Media delle Unioni IN SVILUPPO</v>
          </cell>
        </row>
        <row r="11">
          <cell r="A11">
            <v>2080326020</v>
          </cell>
          <cell r="B11" t="str">
            <v>Unione Rubicone mare</v>
          </cell>
          <cell r="C11" t="str">
            <v>FC</v>
          </cell>
          <cell r="D11">
            <v>92219</v>
          </cell>
          <cell r="E11">
            <v>9</v>
          </cell>
          <cell r="F11">
            <v>306.43099999999998</v>
          </cell>
          <cell r="G11">
            <v>2</v>
          </cell>
          <cell r="H11" t="str">
            <v>Sì</v>
          </cell>
          <cell r="I11" t="str">
            <v>Sì</v>
          </cell>
          <cell r="J11" t="str">
            <v>Rubicone-Costa</v>
          </cell>
          <cell r="K11" t="str">
            <v>Rubicone</v>
          </cell>
          <cell r="L11">
            <v>15624716.550000001</v>
          </cell>
          <cell r="M11">
            <v>236693</v>
          </cell>
          <cell r="N11">
            <v>169</v>
          </cell>
          <cell r="O11">
            <v>3</v>
          </cell>
          <cell r="P11">
            <v>253411.01364151068</v>
          </cell>
          <cell r="Q11">
            <v>224004.43221833085</v>
          </cell>
          <cell r="R11">
            <v>241487.57158524072</v>
          </cell>
          <cell r="S11" t="str">
            <v xml:space="preserve"> IN SVILUPPO</v>
          </cell>
          <cell r="T11" t="str">
            <v>Media delle Unioni</v>
          </cell>
          <cell r="U11" t="str">
            <v>Media delle Unioni IN SVILUPPO</v>
          </cell>
        </row>
        <row r="12">
          <cell r="A12">
            <v>9999999991</v>
          </cell>
          <cell r="B12" t="str">
            <v>Unione Alto Ferrarese</v>
          </cell>
          <cell r="C12" t="str">
            <v>FE</v>
          </cell>
          <cell r="D12">
            <v>77302</v>
          </cell>
          <cell r="E12">
            <v>5</v>
          </cell>
          <cell r="F12">
            <v>378.00700000000001</v>
          </cell>
          <cell r="G12">
            <v>2</v>
          </cell>
          <cell r="H12" t="str">
            <v>Sì</v>
          </cell>
          <cell r="I12" t="str">
            <v>Sì</v>
          </cell>
          <cell r="J12" t="str">
            <v>Ovest - Ferrara</v>
          </cell>
          <cell r="K12" t="str">
            <v>Alto Ferrarese</v>
          </cell>
          <cell r="L12">
            <v>0</v>
          </cell>
          <cell r="M12" t="e">
            <v>#N/A</v>
          </cell>
          <cell r="N12">
            <v>0</v>
          </cell>
          <cell r="O12">
            <v>0</v>
          </cell>
          <cell r="P12" t="e">
            <v>#N/A</v>
          </cell>
          <cell r="Q12" t="e">
            <v>#N/A</v>
          </cell>
          <cell r="R12">
            <v>0</v>
          </cell>
          <cell r="S12" t="str">
            <v xml:space="preserve">  AVVIATE</v>
          </cell>
          <cell r="T12" t="str">
            <v>Media delle Unioni</v>
          </cell>
          <cell r="U12" t="str">
            <v>Media delle Unioni  AVVIATE</v>
          </cell>
        </row>
        <row r="13">
          <cell r="A13">
            <v>2080296030</v>
          </cell>
          <cell r="B13" t="str">
            <v>Unione dei Comuni del Delta del Po</v>
          </cell>
          <cell r="C13" t="str">
            <v>FE</v>
          </cell>
          <cell r="D13">
            <v>36109</v>
          </cell>
          <cell r="E13">
            <v>5</v>
          </cell>
          <cell r="F13">
            <v>438.11500000000001</v>
          </cell>
          <cell r="G13">
            <v>0</v>
          </cell>
          <cell r="H13" t="str">
            <v>No</v>
          </cell>
          <cell r="I13" t="str">
            <v>No</v>
          </cell>
          <cell r="J13" t="str">
            <v>Sud-Est Ferrara</v>
          </cell>
          <cell r="K13" t="str">
            <v>Basso Ferrarese</v>
          </cell>
          <cell r="L13">
            <v>0</v>
          </cell>
          <cell r="M13" t="e">
            <v>#N/A</v>
          </cell>
          <cell r="N13">
            <v>0</v>
          </cell>
          <cell r="O13">
            <v>0</v>
          </cell>
          <cell r="P13" t="e">
            <v>#N/A</v>
          </cell>
          <cell r="Q13" t="e">
            <v>#N/A</v>
          </cell>
          <cell r="R13">
            <v>0</v>
          </cell>
          <cell r="S13" t="str">
            <v xml:space="preserve">  AVVIATE</v>
          </cell>
          <cell r="T13" t="str">
            <v>Media delle Unioni</v>
          </cell>
          <cell r="U13" t="str">
            <v>Media delle Unioni  AVVIATE</v>
          </cell>
        </row>
        <row r="14">
          <cell r="A14">
            <v>2080296010</v>
          </cell>
          <cell r="B14" t="str">
            <v>Unione dei Comuni Terre e Fiumi</v>
          </cell>
          <cell r="C14" t="str">
            <v>FE</v>
          </cell>
          <cell r="D14">
            <v>31357</v>
          </cell>
          <cell r="E14">
            <v>5</v>
          </cell>
          <cell r="F14">
            <v>311.90200000000004</v>
          </cell>
          <cell r="G14">
            <v>1</v>
          </cell>
          <cell r="H14" t="str">
            <v>No</v>
          </cell>
          <cell r="I14" t="str">
            <v>No</v>
          </cell>
          <cell r="J14" t="str">
            <v>Centro-Nord</v>
          </cell>
          <cell r="K14" t="str">
            <v>Terre e Fiumi</v>
          </cell>
          <cell r="L14">
            <v>6586371.3899999997</v>
          </cell>
          <cell r="M14">
            <v>380941</v>
          </cell>
          <cell r="N14">
            <v>193</v>
          </cell>
          <cell r="O14">
            <v>11</v>
          </cell>
          <cell r="P14">
            <v>362134.27066626051</v>
          </cell>
          <cell r="Q14">
            <v>324139.5678706863</v>
          </cell>
          <cell r="R14">
            <v>364812.02623062267</v>
          </cell>
          <cell r="S14" t="str">
            <v xml:space="preserve"> IN SVILUPPO</v>
          </cell>
          <cell r="T14" t="str">
            <v>Media delle Unioni</v>
          </cell>
          <cell r="U14" t="str">
            <v>Media delle Unioni IN SVILUPPO</v>
          </cell>
        </row>
        <row r="15">
          <cell r="A15">
            <v>2080296020</v>
          </cell>
          <cell r="B15" t="str">
            <v>Unione Valli e delizie</v>
          </cell>
          <cell r="C15" t="str">
            <v>FE</v>
          </cell>
          <cell r="D15">
            <v>39218</v>
          </cell>
          <cell r="E15">
            <v>3</v>
          </cell>
          <cell r="F15">
            <v>611.65599999999995</v>
          </cell>
          <cell r="G15">
            <v>1</v>
          </cell>
          <cell r="H15" t="str">
            <v>Sì</v>
          </cell>
          <cell r="I15" t="str">
            <v>No</v>
          </cell>
          <cell r="J15" t="str">
            <v>Sud-Est Ferrara</v>
          </cell>
          <cell r="K15" t="str">
            <v>Argenta Ostellato Portomaggiore</v>
          </cell>
          <cell r="L15">
            <v>8192810.1100000003</v>
          </cell>
          <cell r="M15">
            <v>130632</v>
          </cell>
          <cell r="N15">
            <v>209</v>
          </cell>
          <cell r="O15">
            <v>3</v>
          </cell>
          <cell r="P15">
            <v>430242.41790347069</v>
          </cell>
          <cell r="Q15">
            <v>339392.88878117048</v>
          </cell>
          <cell r="R15">
            <v>295380.3194669619</v>
          </cell>
          <cell r="S15" t="str">
            <v xml:space="preserve"> IN SVILUPPO</v>
          </cell>
          <cell r="T15" t="str">
            <v>Media delle Unioni</v>
          </cell>
          <cell r="U15" t="str">
            <v>Media delle Unioni IN SVILUPPO</v>
          </cell>
        </row>
        <row r="16">
          <cell r="A16">
            <v>2080506010</v>
          </cell>
          <cell r="B16" t="str">
            <v>Unione Comuni del Sorbara</v>
          </cell>
          <cell r="C16" t="str">
            <v>MO</v>
          </cell>
          <cell r="D16">
            <v>76041</v>
          </cell>
          <cell r="E16">
            <v>6</v>
          </cell>
          <cell r="F16">
            <v>263.01499999999999</v>
          </cell>
          <cell r="G16">
            <v>2</v>
          </cell>
          <cell r="H16" t="str">
            <v>Sì</v>
          </cell>
          <cell r="I16" t="str">
            <v>Sì</v>
          </cell>
          <cell r="J16" t="str">
            <v>Castelfranco Emilia</v>
          </cell>
          <cell r="K16" t="str">
            <v>Castelfranco Sorbara</v>
          </cell>
          <cell r="L16">
            <v>7110706.1799999997</v>
          </cell>
          <cell r="M16">
            <v>304416</v>
          </cell>
          <cell r="N16">
            <v>94</v>
          </cell>
          <cell r="O16">
            <v>4</v>
          </cell>
          <cell r="P16">
            <v>285882.47272620723</v>
          </cell>
          <cell r="Q16">
            <v>366496.6532064284</v>
          </cell>
          <cell r="R16">
            <v>271211.52493794856</v>
          </cell>
          <cell r="S16" t="str">
            <v xml:space="preserve"> IN SVILUPPO</v>
          </cell>
          <cell r="T16" t="str">
            <v>Media delle Unioni</v>
          </cell>
          <cell r="U16" t="str">
            <v>Media delle Unioni IN SVILUPPO</v>
          </cell>
        </row>
        <row r="17">
          <cell r="A17">
            <v>2080506060</v>
          </cell>
          <cell r="B17" t="str">
            <v>Unione Comuni Distretto Ceramico</v>
          </cell>
          <cell r="C17" t="str">
            <v>MO</v>
          </cell>
          <cell r="D17">
            <v>120147</v>
          </cell>
          <cell r="E17">
            <v>8</v>
          </cell>
          <cell r="F17">
            <v>424.774</v>
          </cell>
          <cell r="G17">
            <v>2</v>
          </cell>
          <cell r="H17" t="str">
            <v>Sì</v>
          </cell>
          <cell r="I17" t="str">
            <v>Sì</v>
          </cell>
          <cell r="J17" t="str">
            <v>Sassuolo</v>
          </cell>
          <cell r="K17" t="str">
            <v>Sassolese</v>
          </cell>
          <cell r="L17">
            <v>13865230.41</v>
          </cell>
          <cell r="M17">
            <v>374938</v>
          </cell>
          <cell r="N17">
            <v>115</v>
          </cell>
          <cell r="O17">
            <v>3</v>
          </cell>
          <cell r="P17">
            <v>401999.4808372453</v>
          </cell>
          <cell r="Q17">
            <v>418591.07180464803</v>
          </cell>
          <cell r="R17">
            <v>319935.6267150364</v>
          </cell>
          <cell r="S17" t="str">
            <v xml:space="preserve"> IN SVILUPPO</v>
          </cell>
          <cell r="T17" t="str">
            <v>Media delle Unioni</v>
          </cell>
          <cell r="U17" t="str">
            <v>Media delle Unioni IN SVILUPPO</v>
          </cell>
        </row>
        <row r="18">
          <cell r="A18">
            <v>2080506030</v>
          </cell>
          <cell r="B18" t="str">
            <v>Unione Comuni Modenesi Area Nord</v>
          </cell>
          <cell r="C18" t="str">
            <v>MO</v>
          </cell>
          <cell r="D18">
            <v>84582</v>
          </cell>
          <cell r="E18">
            <v>9</v>
          </cell>
          <cell r="F18">
            <v>462.94200000000006</v>
          </cell>
          <cell r="G18">
            <v>2</v>
          </cell>
          <cell r="H18" t="str">
            <v>Sì</v>
          </cell>
          <cell r="I18" t="str">
            <v>Sì</v>
          </cell>
          <cell r="J18" t="str">
            <v>Mirandola</v>
          </cell>
          <cell r="K18" t="str">
            <v>Comuni modenesi area nord</v>
          </cell>
          <cell r="L18">
            <v>18059117.710000001</v>
          </cell>
          <cell r="M18">
            <v>767312</v>
          </cell>
          <cell r="N18">
            <v>214</v>
          </cell>
          <cell r="O18">
            <v>9</v>
          </cell>
          <cell r="P18">
            <v>244634.86880801039</v>
          </cell>
          <cell r="Q18">
            <v>189455.89115043593</v>
          </cell>
          <cell r="R18">
            <v>358084.80291241966</v>
          </cell>
          <cell r="S18" t="str">
            <v xml:space="preserve">  AVVIATE</v>
          </cell>
          <cell r="T18" t="str">
            <v>Media delle Unioni</v>
          </cell>
          <cell r="U18" t="str">
            <v>Media delle Unioni  AVVIATE</v>
          </cell>
        </row>
        <row r="19">
          <cell r="A19">
            <v>2080506070</v>
          </cell>
          <cell r="B19" t="str">
            <v>Unione dei Comuni del Frignano</v>
          </cell>
          <cell r="C19" t="str">
            <v>MO</v>
          </cell>
          <cell r="D19">
            <v>41002</v>
          </cell>
          <cell r="E19">
            <v>10</v>
          </cell>
          <cell r="F19">
            <v>689.54</v>
          </cell>
          <cell r="G19">
            <v>2</v>
          </cell>
          <cell r="H19" t="str">
            <v>Sì</v>
          </cell>
          <cell r="I19" t="str">
            <v>Sì</v>
          </cell>
          <cell r="J19" t="str">
            <v>Pavullo nel Frignano</v>
          </cell>
          <cell r="K19" t="str">
            <v>Del Frignano</v>
          </cell>
          <cell r="L19">
            <v>5319758.45</v>
          </cell>
          <cell r="M19">
            <v>1527284</v>
          </cell>
          <cell r="N19">
            <v>130</v>
          </cell>
          <cell r="O19">
            <v>37</v>
          </cell>
          <cell r="P19">
            <v>525110.02890794212</v>
          </cell>
          <cell r="Q19">
            <v>583670.70157717122</v>
          </cell>
          <cell r="R19">
            <v>573898.11030346469</v>
          </cell>
          <cell r="S19" t="str">
            <v xml:space="preserve"> IN SVILUPPO</v>
          </cell>
          <cell r="T19" t="str">
            <v>Media delle Unioni</v>
          </cell>
          <cell r="U19" t="str">
            <v>Media delle Unioni IN SVILUPPO</v>
          </cell>
        </row>
        <row r="20">
          <cell r="A20">
            <v>2080506040</v>
          </cell>
          <cell r="B20" t="str">
            <v>Unione delle Terre d'Argine</v>
          </cell>
          <cell r="C20" t="str">
            <v>MO</v>
          </cell>
          <cell r="D20">
            <v>105397</v>
          </cell>
          <cell r="E20">
            <v>4</v>
          </cell>
          <cell r="F20">
            <v>269.98500000000001</v>
          </cell>
          <cell r="G20">
            <v>2</v>
          </cell>
          <cell r="H20" t="str">
            <v>Sì</v>
          </cell>
          <cell r="I20" t="str">
            <v>Sì</v>
          </cell>
          <cell r="J20" t="str">
            <v>Carpi</v>
          </cell>
          <cell r="K20" t="str">
            <v>Terre d'Argine</v>
          </cell>
          <cell r="L20">
            <v>43507772</v>
          </cell>
          <cell r="M20">
            <v>868347</v>
          </cell>
          <cell r="N20">
            <v>413</v>
          </cell>
          <cell r="O20">
            <v>8</v>
          </cell>
          <cell r="P20">
            <v>640165.82150151255</v>
          </cell>
          <cell r="Q20">
            <v>683259.71210645884</v>
          </cell>
          <cell r="R20">
            <v>622652.23996280949</v>
          </cell>
          <cell r="S20" t="str">
            <v xml:space="preserve"> MATURE</v>
          </cell>
          <cell r="T20" t="str">
            <v>Media delle Unioni</v>
          </cell>
          <cell r="U20" t="str">
            <v>Media delle Unioni MATURE</v>
          </cell>
        </row>
        <row r="21">
          <cell r="A21">
            <v>2080506020</v>
          </cell>
          <cell r="B21" t="str">
            <v>Unione Terre di Castelli</v>
          </cell>
          <cell r="C21" t="str">
            <v>MO</v>
          </cell>
          <cell r="D21">
            <v>87435</v>
          </cell>
          <cell r="E21">
            <v>8</v>
          </cell>
          <cell r="F21">
            <v>313.56200000000001</v>
          </cell>
          <cell r="G21">
            <v>0</v>
          </cell>
          <cell r="H21" t="str">
            <v>No</v>
          </cell>
          <cell r="I21" t="str">
            <v>No</v>
          </cell>
          <cell r="J21" t="str">
            <v>Vignola</v>
          </cell>
          <cell r="K21" t="str">
            <v>Terre Castelli</v>
          </cell>
          <cell r="L21">
            <v>48659050.539999999</v>
          </cell>
          <cell r="M21">
            <v>2100654</v>
          </cell>
          <cell r="N21">
            <v>557</v>
          </cell>
          <cell r="O21">
            <v>24</v>
          </cell>
          <cell r="P21">
            <v>597837.73789162072</v>
          </cell>
          <cell r="Q21">
            <v>524228.16395369713</v>
          </cell>
          <cell r="R21">
            <v>432811.80332148029</v>
          </cell>
          <cell r="S21" t="str">
            <v xml:space="preserve"> MATURE</v>
          </cell>
          <cell r="T21" t="str">
            <v>Media delle Unioni</v>
          </cell>
          <cell r="U21" t="str">
            <v>Media delle Unioni MATURE</v>
          </cell>
        </row>
        <row r="22">
          <cell r="A22">
            <v>2080616050</v>
          </cell>
          <cell r="B22" t="str">
            <v>Unione Bassa Val d'arda fiume Po</v>
          </cell>
          <cell r="C22" t="str">
            <v>PC</v>
          </cell>
          <cell r="D22">
            <v>23608</v>
          </cell>
          <cell r="E22">
            <v>7</v>
          </cell>
          <cell r="F22">
            <v>246.70600000000002</v>
          </cell>
          <cell r="G22">
            <v>1</v>
          </cell>
          <cell r="H22" t="str">
            <v>Sì</v>
          </cell>
          <cell r="I22" t="str">
            <v>No</v>
          </cell>
          <cell r="J22" t="str">
            <v>Levante</v>
          </cell>
          <cell r="K22" t="str">
            <v>Valdarda Fiume Po</v>
          </cell>
          <cell r="L22">
            <v>2374802.8199999998</v>
          </cell>
          <cell r="M22">
            <v>16283</v>
          </cell>
          <cell r="N22">
            <v>101</v>
          </cell>
          <cell r="O22">
            <v>1</v>
          </cell>
          <cell r="P22">
            <v>250228.18600793119</v>
          </cell>
          <cell r="Q22">
            <v>244793.18155038473</v>
          </cell>
          <cell r="R22">
            <v>173667.95462794742</v>
          </cell>
          <cell r="S22" t="str">
            <v xml:space="preserve"> IN SVILUPPO</v>
          </cell>
          <cell r="T22" t="str">
            <v>Media delle Unioni</v>
          </cell>
          <cell r="U22" t="str">
            <v>Media delle Unioni IN SVILUPPO</v>
          </cell>
        </row>
        <row r="23">
          <cell r="A23">
            <v>2080616080</v>
          </cell>
          <cell r="B23" t="str">
            <v>Unione dei Comuni Alta Val Nure</v>
          </cell>
          <cell r="C23" t="str">
            <v>PC</v>
          </cell>
          <cell r="D23">
            <v>9914</v>
          </cell>
          <cell r="E23">
            <v>4</v>
          </cell>
          <cell r="F23">
            <v>457.14500000000004</v>
          </cell>
          <cell r="G23">
            <v>1</v>
          </cell>
          <cell r="H23" t="str">
            <v>Sì</v>
          </cell>
          <cell r="I23" t="str">
            <v>No</v>
          </cell>
          <cell r="J23" t="str">
            <v>Levante</v>
          </cell>
          <cell r="K23" t="str">
            <v>Alta Valnure</v>
          </cell>
          <cell r="L23">
            <v>1505145.64</v>
          </cell>
          <cell r="M23">
            <v>237089</v>
          </cell>
          <cell r="N23">
            <v>152</v>
          </cell>
          <cell r="O23">
            <v>24</v>
          </cell>
          <cell r="P23">
            <v>241299.05501470697</v>
          </cell>
          <cell r="Q23">
            <v>227364.86764755286</v>
          </cell>
          <cell r="R23">
            <v>447667.6583565551</v>
          </cell>
          <cell r="S23" t="str">
            <v xml:space="preserve">  AVVIATE</v>
          </cell>
          <cell r="T23" t="str">
            <v>Media delle Unioni</v>
          </cell>
          <cell r="U23" t="str">
            <v>Media delle Unioni  AVVIATE</v>
          </cell>
        </row>
        <row r="24">
          <cell r="A24">
            <v>2080616010</v>
          </cell>
          <cell r="B24" t="str">
            <v>Unione dei Comuni Bassa Val Trebbia e Val Luretta</v>
          </cell>
          <cell r="C24" t="str">
            <v>PC</v>
          </cell>
          <cell r="D24">
            <v>32088</v>
          </cell>
          <cell r="E24">
            <v>5</v>
          </cell>
          <cell r="F24">
            <v>181.65300000000002</v>
          </cell>
          <cell r="G24">
            <v>0</v>
          </cell>
          <cell r="H24" t="str">
            <v>No</v>
          </cell>
          <cell r="I24" t="str">
            <v>No</v>
          </cell>
          <cell r="J24" t="str">
            <v>Ponente</v>
          </cell>
          <cell r="K24" t="str">
            <v>Valtrebbia</v>
          </cell>
          <cell r="L24">
            <v>1100285.1499999999</v>
          </cell>
          <cell r="M24">
            <v>154258</v>
          </cell>
          <cell r="N24">
            <v>31</v>
          </cell>
          <cell r="O24">
            <v>4</v>
          </cell>
          <cell r="P24">
            <v>112898.28384375165</v>
          </cell>
          <cell r="Q24">
            <v>81168.186048606454</v>
          </cell>
          <cell r="R24">
            <v>0</v>
          </cell>
          <cell r="S24" t="str">
            <v xml:space="preserve">  AVVIATE</v>
          </cell>
          <cell r="T24" t="str">
            <v>Media delle Unioni</v>
          </cell>
          <cell r="U24" t="str">
            <v>Media delle Unioni  AVVIATE</v>
          </cell>
        </row>
        <row r="25">
          <cell r="A25">
            <v>2080616040</v>
          </cell>
          <cell r="B25" t="str">
            <v>Unione dei Comuni della Via Emilia Piacentina</v>
          </cell>
          <cell r="C25" t="str">
            <v>PC</v>
          </cell>
          <cell r="D25">
            <v>10804</v>
          </cell>
          <cell r="E25">
            <v>2</v>
          </cell>
          <cell r="F25">
            <v>93.75</v>
          </cell>
          <cell r="G25">
            <v>1</v>
          </cell>
          <cell r="H25" t="str">
            <v>Sì</v>
          </cell>
          <cell r="I25" t="str">
            <v>No</v>
          </cell>
          <cell r="J25" t="str">
            <v>Levante</v>
          </cell>
          <cell r="K25" t="str">
            <v>Bassa Valdarda</v>
          </cell>
          <cell r="L25">
            <v>311109</v>
          </cell>
          <cell r="M25">
            <v>0</v>
          </cell>
          <cell r="N25">
            <v>10</v>
          </cell>
          <cell r="O25">
            <v>0</v>
          </cell>
          <cell r="P25">
            <v>0</v>
          </cell>
          <cell r="Q25">
            <v>166963.46069235558</v>
          </cell>
          <cell r="R25">
            <v>161685.24960300964</v>
          </cell>
          <cell r="S25" t="str">
            <v xml:space="preserve">  AVVIATE</v>
          </cell>
          <cell r="T25" t="str">
            <v>Media delle Unioni</v>
          </cell>
          <cell r="U25" t="str">
            <v>Media delle Unioni  AVVIATE</v>
          </cell>
        </row>
        <row r="26">
          <cell r="A26">
            <v>2080616070</v>
          </cell>
          <cell r="B26" t="str">
            <v>Unione dei comuni montani alta val d'arda</v>
          </cell>
          <cell r="C26" t="str">
            <v>PC</v>
          </cell>
          <cell r="D26">
            <v>11693</v>
          </cell>
          <cell r="E26">
            <v>4</v>
          </cell>
          <cell r="F26">
            <v>263.649</v>
          </cell>
          <cell r="G26">
            <v>1</v>
          </cell>
          <cell r="H26" t="str">
            <v>Sì</v>
          </cell>
          <cell r="I26" t="str">
            <v>No</v>
          </cell>
          <cell r="J26" t="str">
            <v>Levante</v>
          </cell>
          <cell r="K26" t="str">
            <v>Alta valdarda</v>
          </cell>
          <cell r="L26">
            <v>1788509.98</v>
          </cell>
          <cell r="M26">
            <v>170955</v>
          </cell>
          <cell r="N26">
            <v>153</v>
          </cell>
          <cell r="O26">
            <v>15</v>
          </cell>
          <cell r="P26">
            <v>300446.00895284361</v>
          </cell>
          <cell r="Q26">
            <v>296518.75556471478</v>
          </cell>
          <cell r="R26">
            <v>224666.4725348163</v>
          </cell>
          <cell r="S26" t="str">
            <v xml:space="preserve"> IN SVILUPPO</v>
          </cell>
          <cell r="T26" t="str">
            <v>Media delle Unioni</v>
          </cell>
          <cell r="U26" t="str">
            <v>Media delle Unioni IN SVILUPPO</v>
          </cell>
        </row>
        <row r="27">
          <cell r="A27">
            <v>2080616060</v>
          </cell>
          <cell r="B27" t="str">
            <v>Unione Montana Valli Trebbia e Luretta</v>
          </cell>
          <cell r="C27" t="str">
            <v>PC</v>
          </cell>
          <cell r="D27">
            <v>8490</v>
          </cell>
          <cell r="E27">
            <v>8</v>
          </cell>
          <cell r="F27">
            <v>503.05700000000007</v>
          </cell>
          <cell r="G27">
            <v>1</v>
          </cell>
          <cell r="H27" t="str">
            <v>Sì</v>
          </cell>
          <cell r="I27" t="str">
            <v>No</v>
          </cell>
          <cell r="J27" t="str">
            <v>Ponente</v>
          </cell>
          <cell r="K27" t="str">
            <v>Appennino Piacentino</v>
          </cell>
          <cell r="L27">
            <v>1260468.21</v>
          </cell>
          <cell r="M27">
            <v>347767</v>
          </cell>
          <cell r="N27">
            <v>148</v>
          </cell>
          <cell r="O27">
            <v>41</v>
          </cell>
          <cell r="P27">
            <v>309938.90633563342</v>
          </cell>
          <cell r="Q27">
            <v>283964.22381420166</v>
          </cell>
          <cell r="R27">
            <v>372295.97247225256</v>
          </cell>
          <cell r="S27" t="str">
            <v xml:space="preserve">  AVVIATE</v>
          </cell>
          <cell r="T27" t="str">
            <v>Media delle Unioni</v>
          </cell>
          <cell r="U27" t="str">
            <v>Media delle Unioni  AVVIATE</v>
          </cell>
        </row>
        <row r="28">
          <cell r="A28">
            <v>2080616020</v>
          </cell>
          <cell r="B28" t="str">
            <v>Unione Valnure e Valchero</v>
          </cell>
          <cell r="C28" t="str">
            <v>PC</v>
          </cell>
          <cell r="D28">
            <v>29165</v>
          </cell>
          <cell r="E28">
            <v>5</v>
          </cell>
          <cell r="F28">
            <v>254.976</v>
          </cell>
          <cell r="G28">
            <v>1</v>
          </cell>
          <cell r="H28" t="str">
            <v>Sì</v>
          </cell>
          <cell r="I28" t="str">
            <v>No</v>
          </cell>
          <cell r="J28" t="str">
            <v>Levante</v>
          </cell>
          <cell r="K28" t="str">
            <v>Valnure Valchero</v>
          </cell>
          <cell r="L28">
            <v>1442113.1</v>
          </cell>
          <cell r="M28">
            <v>512416</v>
          </cell>
          <cell r="N28">
            <v>49</v>
          </cell>
          <cell r="O28">
            <v>18</v>
          </cell>
          <cell r="P28">
            <v>443278.00681418373</v>
          </cell>
          <cell r="Q28">
            <v>457239.94316408364</v>
          </cell>
          <cell r="R28">
            <v>436309.31427477975</v>
          </cell>
          <cell r="S28" t="str">
            <v xml:space="preserve"> MATURE</v>
          </cell>
          <cell r="T28" t="str">
            <v>Media delle Unioni</v>
          </cell>
          <cell r="U28" t="str">
            <v>Media delle Unioni MATURE</v>
          </cell>
        </row>
        <row r="29">
          <cell r="A29">
            <v>2080566010</v>
          </cell>
          <cell r="B29" t="str">
            <v>Unione Bassa Est Parmense</v>
          </cell>
          <cell r="C29" t="str">
            <v>PR</v>
          </cell>
          <cell r="D29">
            <v>29706</v>
          </cell>
          <cell r="E29">
            <v>4</v>
          </cell>
          <cell r="F29">
            <v>152.541</v>
          </cell>
          <cell r="G29">
            <v>1</v>
          </cell>
          <cell r="H29" t="str">
            <v>Sì</v>
          </cell>
          <cell r="I29" t="str">
            <v>No</v>
          </cell>
          <cell r="J29" t="str">
            <v>Parma</v>
          </cell>
          <cell r="K29" t="str">
            <v>Bassa est parmense</v>
          </cell>
          <cell r="L29">
            <v>8674416.4800000004</v>
          </cell>
          <cell r="M29">
            <v>2285628</v>
          </cell>
          <cell r="N29">
            <v>292</v>
          </cell>
          <cell r="O29">
            <v>77</v>
          </cell>
          <cell r="P29">
            <v>0</v>
          </cell>
          <cell r="Q29">
            <v>293535.98317357141</v>
          </cell>
          <cell r="R29">
            <v>159271.97733630848</v>
          </cell>
          <cell r="S29" t="str">
            <v xml:space="preserve"> IN SVILUPPO</v>
          </cell>
          <cell r="T29" t="str">
            <v>Media delle Unioni</v>
          </cell>
          <cell r="U29" t="str">
            <v>Media delle Unioni IN SVILUPPO</v>
          </cell>
        </row>
        <row r="30">
          <cell r="A30">
            <v>2080566070</v>
          </cell>
          <cell r="B30" t="str">
            <v>Unione dei comuni delle valli del taro e del ceno</v>
          </cell>
          <cell r="C30" t="str">
            <v>PR</v>
          </cell>
          <cell r="D30">
            <v>19103</v>
          </cell>
          <cell r="E30">
            <v>9</v>
          </cell>
          <cell r="F30">
            <v>768.83000000000015</v>
          </cell>
          <cell r="G30">
            <v>0</v>
          </cell>
          <cell r="H30" t="str">
            <v>No</v>
          </cell>
          <cell r="I30" t="str">
            <v>No</v>
          </cell>
          <cell r="J30" t="str">
            <v>Valli Taro e Ceno</v>
          </cell>
          <cell r="K30" t="str">
            <v>Taro Ceno</v>
          </cell>
          <cell r="L30">
            <v>4306795.68</v>
          </cell>
          <cell r="M30">
            <v>131949</v>
          </cell>
          <cell r="N30">
            <v>225</v>
          </cell>
          <cell r="O30">
            <v>7</v>
          </cell>
          <cell r="P30">
            <v>483081.5008308065</v>
          </cell>
          <cell r="Q30">
            <v>423503.29279026866</v>
          </cell>
          <cell r="R30">
            <v>827346.09951826802</v>
          </cell>
          <cell r="S30" t="str">
            <v xml:space="preserve">  AVVIATE</v>
          </cell>
          <cell r="T30" t="str">
            <v>Media delle Unioni</v>
          </cell>
          <cell r="U30" t="str">
            <v>Media delle Unioni  AVVIATE</v>
          </cell>
        </row>
        <row r="31">
          <cell r="A31">
            <v>2080566060</v>
          </cell>
          <cell r="B31" t="str">
            <v>Unione Montana Appennino Parma Est</v>
          </cell>
          <cell r="C31" t="str">
            <v>PR</v>
          </cell>
          <cell r="D31">
            <v>24990</v>
          </cell>
          <cell r="E31">
            <v>7</v>
          </cell>
          <cell r="F31">
            <v>607.22199999999998</v>
          </cell>
          <cell r="G31">
            <v>0</v>
          </cell>
          <cell r="H31" t="str">
            <v>No</v>
          </cell>
          <cell r="I31" t="str">
            <v>No</v>
          </cell>
          <cell r="J31" t="str">
            <v>Sud Est Parma</v>
          </cell>
          <cell r="K31" t="str">
            <v>Montagna Parma est</v>
          </cell>
          <cell r="L31">
            <v>3268267.17</v>
          </cell>
          <cell r="M31">
            <v>1121791</v>
          </cell>
          <cell r="N31">
            <v>147</v>
          </cell>
          <cell r="O31">
            <v>50</v>
          </cell>
          <cell r="P31">
            <v>501890.53520681482</v>
          </cell>
          <cell r="Q31">
            <v>496600.98019664892</v>
          </cell>
          <cell r="R31">
            <v>762292.84884025529</v>
          </cell>
          <cell r="S31" t="str">
            <v xml:space="preserve"> IN SVILUPPO</v>
          </cell>
          <cell r="T31" t="str">
            <v>Media delle Unioni</v>
          </cell>
          <cell r="U31" t="str">
            <v>Media delle Unioni IN SVILUPPO</v>
          </cell>
        </row>
        <row r="32">
          <cell r="A32">
            <v>2080566040</v>
          </cell>
          <cell r="B32" t="str">
            <v>Unione Pedemontana Parmense</v>
          </cell>
          <cell r="C32" t="str">
            <v>PR</v>
          </cell>
          <cell r="D32">
            <v>49534</v>
          </cell>
          <cell r="E32">
            <v>5</v>
          </cell>
          <cell r="F32">
            <v>230.99599999999998</v>
          </cell>
          <cell r="G32">
            <v>1</v>
          </cell>
          <cell r="H32" t="str">
            <v>Sì</v>
          </cell>
          <cell r="I32" t="str">
            <v>No</v>
          </cell>
          <cell r="J32" t="str">
            <v>Sud Est Parma</v>
          </cell>
          <cell r="K32" t="str">
            <v>Pedemontana parmense</v>
          </cell>
          <cell r="L32">
            <v>8474533.4700000007</v>
          </cell>
          <cell r="M32">
            <v>457871</v>
          </cell>
          <cell r="N32">
            <v>171</v>
          </cell>
          <cell r="O32">
            <v>9</v>
          </cell>
          <cell r="P32">
            <v>311055.32147573726</v>
          </cell>
          <cell r="Q32">
            <v>268621.43383860349</v>
          </cell>
          <cell r="R32">
            <v>309080.27216941782</v>
          </cell>
          <cell r="S32" t="str">
            <v xml:space="preserve"> IN SVILUPPO</v>
          </cell>
          <cell r="T32" t="str">
            <v>Media delle Unioni</v>
          </cell>
          <cell r="U32" t="str">
            <v>Media delle Unioni IN SVILUPPO</v>
          </cell>
        </row>
        <row r="33">
          <cell r="A33">
            <v>2080566030</v>
          </cell>
          <cell r="B33" t="str">
            <v>Unione Terre Verdiane</v>
          </cell>
          <cell r="C33" t="str">
            <v>PR</v>
          </cell>
          <cell r="D33">
            <v>46703</v>
          </cell>
          <cell r="E33">
            <v>2</v>
          </cell>
          <cell r="F33">
            <v>176.61799999999999</v>
          </cell>
          <cell r="G33">
            <v>0</v>
          </cell>
          <cell r="H33" t="str">
            <v>No</v>
          </cell>
          <cell r="I33" t="str">
            <v>No</v>
          </cell>
          <cell r="J33" t="str">
            <v>Fidenza</v>
          </cell>
          <cell r="K33" t="str">
            <v>Terre Verdiane</v>
          </cell>
          <cell r="L33">
            <v>1597186.07</v>
          </cell>
          <cell r="M33">
            <v>41534</v>
          </cell>
          <cell r="N33">
            <v>34</v>
          </cell>
          <cell r="O33">
            <v>1</v>
          </cell>
          <cell r="P33" t="e">
            <v>#N/A</v>
          </cell>
          <cell r="Q33" t="e">
            <v>#N/A</v>
          </cell>
          <cell r="R33">
            <v>0</v>
          </cell>
          <cell r="S33" t="str">
            <v xml:space="preserve">  AVVIATE</v>
          </cell>
          <cell r="T33" t="str">
            <v>Media delle Unioni</v>
          </cell>
          <cell r="U33" t="str">
            <v>Media delle Unioni  AVVIATE</v>
          </cell>
        </row>
        <row r="34">
          <cell r="A34">
            <v>2080666010</v>
          </cell>
          <cell r="B34" t="str">
            <v>Unione dei Comuni della Bassa Romagna</v>
          </cell>
          <cell r="C34" t="str">
            <v>RA</v>
          </cell>
          <cell r="D34">
            <v>102664</v>
          </cell>
          <cell r="E34">
            <v>9</v>
          </cell>
          <cell r="F34">
            <v>479.89800000000002</v>
          </cell>
          <cell r="G34">
            <v>2</v>
          </cell>
          <cell r="H34" t="str">
            <v>Sì</v>
          </cell>
          <cell r="I34" t="str">
            <v>Sì</v>
          </cell>
          <cell r="J34" t="str">
            <v>Lugo</v>
          </cell>
          <cell r="K34" t="str">
            <v>Bassa Romagna</v>
          </cell>
          <cell r="L34">
            <v>39818522.009999998</v>
          </cell>
          <cell r="M34">
            <v>873887</v>
          </cell>
          <cell r="N34">
            <v>388</v>
          </cell>
          <cell r="O34">
            <v>9</v>
          </cell>
          <cell r="P34">
            <v>823481.1763603182</v>
          </cell>
          <cell r="Q34">
            <v>751721.75898151484</v>
          </cell>
          <cell r="R34">
            <v>817062.98076413129</v>
          </cell>
          <cell r="S34" t="str">
            <v xml:space="preserve"> MATURE</v>
          </cell>
          <cell r="T34" t="str">
            <v>Media delle Unioni</v>
          </cell>
          <cell r="U34" t="str">
            <v>Media delle Unioni MATURE</v>
          </cell>
        </row>
        <row r="35">
          <cell r="A35">
            <v>2080666020</v>
          </cell>
          <cell r="B35" t="str">
            <v>Unione della Romagna Faentina</v>
          </cell>
          <cell r="C35" t="str">
            <v>RA</v>
          </cell>
          <cell r="D35">
            <v>88852</v>
          </cell>
          <cell r="E35">
            <v>6</v>
          </cell>
          <cell r="F35">
            <v>597.18200000000002</v>
          </cell>
          <cell r="G35">
            <v>2</v>
          </cell>
          <cell r="H35" t="str">
            <v>Sì</v>
          </cell>
          <cell r="I35" t="str">
            <v>Sì</v>
          </cell>
          <cell r="J35" t="str">
            <v>Faenza</v>
          </cell>
          <cell r="K35" t="str">
            <v>Romagna Faentina</v>
          </cell>
          <cell r="L35">
            <v>33694776.590000004</v>
          </cell>
          <cell r="M35">
            <v>1783686</v>
          </cell>
          <cell r="N35">
            <v>379</v>
          </cell>
          <cell r="O35">
            <v>20</v>
          </cell>
          <cell r="P35">
            <v>626787.69836941897</v>
          </cell>
          <cell r="Q35">
            <v>709303.22759165638</v>
          </cell>
          <cell r="R35">
            <v>912291.17010495788</v>
          </cell>
          <cell r="S35" t="str">
            <v xml:space="preserve"> MATURE</v>
          </cell>
          <cell r="T35" t="str">
            <v>Media delle Unioni</v>
          </cell>
          <cell r="U35" t="str">
            <v>Media delle Unioni MATURE</v>
          </cell>
        </row>
        <row r="36">
          <cell r="A36">
            <v>2080686020</v>
          </cell>
          <cell r="B36" t="str">
            <v>Unione Bassa Reggiana</v>
          </cell>
          <cell r="C36" t="str">
            <v>RE</v>
          </cell>
          <cell r="D36">
            <v>71690</v>
          </cell>
          <cell r="E36">
            <v>8</v>
          </cell>
          <cell r="F36">
            <v>313.61200000000002</v>
          </cell>
          <cell r="G36">
            <v>2</v>
          </cell>
          <cell r="H36" t="str">
            <v>Sì</v>
          </cell>
          <cell r="I36" t="str">
            <v>Sì</v>
          </cell>
          <cell r="J36" t="str">
            <v>Guastalla</v>
          </cell>
          <cell r="K36" t="str">
            <v>Bassa Reggiana</v>
          </cell>
          <cell r="L36">
            <v>17753200.77</v>
          </cell>
          <cell r="M36">
            <v>67465</v>
          </cell>
          <cell r="N36">
            <v>248</v>
          </cell>
          <cell r="O36">
            <v>1</v>
          </cell>
          <cell r="P36">
            <v>442268.93393737148</v>
          </cell>
          <cell r="Q36">
            <v>437782.22471978411</v>
          </cell>
          <cell r="R36">
            <v>509900.1625336312</v>
          </cell>
          <cell r="S36" t="str">
            <v xml:space="preserve"> IN SVILUPPO</v>
          </cell>
          <cell r="T36" t="str">
            <v>Media delle Unioni</v>
          </cell>
          <cell r="U36" t="str">
            <v>Media delle Unioni IN SVILUPPO</v>
          </cell>
        </row>
        <row r="37">
          <cell r="A37">
            <v>2080686060</v>
          </cell>
          <cell r="B37" t="str">
            <v>Unione Colline Matildiche</v>
          </cell>
          <cell r="C37" t="str">
            <v>RE</v>
          </cell>
          <cell r="D37">
            <v>26421</v>
          </cell>
          <cell r="E37">
            <v>3</v>
          </cell>
          <cell r="F37">
            <v>128.01299999999998</v>
          </cell>
          <cell r="G37">
            <v>1</v>
          </cell>
          <cell r="H37" t="str">
            <v>Sì</v>
          </cell>
          <cell r="I37" t="str">
            <v>No</v>
          </cell>
          <cell r="J37" t="str">
            <v>Reggio Emilia</v>
          </cell>
          <cell r="K37" t="str">
            <v>Colline Matildiche</v>
          </cell>
          <cell r="L37">
            <v>3605840.67</v>
          </cell>
          <cell r="M37">
            <v>133140</v>
          </cell>
          <cell r="N37">
            <v>136</v>
          </cell>
          <cell r="O37">
            <v>5</v>
          </cell>
          <cell r="P37">
            <v>279877.87485145009</v>
          </cell>
          <cell r="Q37">
            <v>260197.77317284752</v>
          </cell>
          <cell r="R37">
            <v>232926.32798473747</v>
          </cell>
          <cell r="S37" t="str">
            <v xml:space="preserve"> IN SVILUPPO</v>
          </cell>
          <cell r="T37" t="str">
            <v>Media delle Unioni</v>
          </cell>
          <cell r="U37" t="str">
            <v>Media delle Unioni IN SVILUPPO</v>
          </cell>
        </row>
        <row r="38">
          <cell r="A38">
            <v>2080686080</v>
          </cell>
          <cell r="B38" t="str">
            <v>Unione Montana dei comuni dell'Appennino Reggiano</v>
          </cell>
          <cell r="C38" t="str">
            <v>RE</v>
          </cell>
          <cell r="D38">
            <v>33168</v>
          </cell>
          <cell r="E38">
            <v>7</v>
          </cell>
          <cell r="F38">
            <v>796.947</v>
          </cell>
          <cell r="G38">
            <v>2</v>
          </cell>
          <cell r="H38" t="str">
            <v>Sì</v>
          </cell>
          <cell r="I38" t="str">
            <v>Sì</v>
          </cell>
          <cell r="J38" t="str">
            <v>Castelnovo ne' Monti</v>
          </cell>
          <cell r="K38" t="str">
            <v>Appennino Reggiano</v>
          </cell>
          <cell r="L38">
            <v>5027752.28</v>
          </cell>
          <cell r="M38">
            <v>610730</v>
          </cell>
          <cell r="N38">
            <v>152</v>
          </cell>
          <cell r="O38">
            <v>18</v>
          </cell>
          <cell r="P38">
            <v>409885.97685427981</v>
          </cell>
          <cell r="Q38">
            <v>631512.10561203607</v>
          </cell>
          <cell r="R38">
            <v>770320.54800635041</v>
          </cell>
          <cell r="S38" t="str">
            <v xml:space="preserve"> IN SVILUPPO</v>
          </cell>
          <cell r="T38" t="str">
            <v>Media delle Unioni</v>
          </cell>
          <cell r="U38" t="str">
            <v>Media delle Unioni IN SVILUPPO</v>
          </cell>
        </row>
        <row r="39">
          <cell r="A39">
            <v>2080686050</v>
          </cell>
          <cell r="B39" t="str">
            <v>Unione Pianura Reggiana</v>
          </cell>
          <cell r="C39" t="str">
            <v>RE</v>
          </cell>
          <cell r="D39">
            <v>56271</v>
          </cell>
          <cell r="E39">
            <v>6</v>
          </cell>
          <cell r="F39">
            <v>184.99099999999999</v>
          </cell>
          <cell r="G39">
            <v>2</v>
          </cell>
          <cell r="H39" t="str">
            <v>Sì</v>
          </cell>
          <cell r="I39" t="str">
            <v>Sì</v>
          </cell>
          <cell r="J39" t="str">
            <v>Correggio</v>
          </cell>
          <cell r="K39" t="str">
            <v>Pianura Reggiana</v>
          </cell>
          <cell r="L39">
            <v>9421715.8100000005</v>
          </cell>
          <cell r="M39">
            <v>381820</v>
          </cell>
          <cell r="N39">
            <v>167</v>
          </cell>
          <cell r="O39">
            <v>7</v>
          </cell>
          <cell r="P39">
            <v>238197.8671756773</v>
          </cell>
          <cell r="Q39">
            <v>199401.24103085359</v>
          </cell>
          <cell r="R39">
            <v>336947.98409205116</v>
          </cell>
          <cell r="S39" t="str">
            <v xml:space="preserve"> IN SVILUPPO</v>
          </cell>
          <cell r="T39" t="str">
            <v>Media delle Unioni</v>
          </cell>
          <cell r="U39" t="str">
            <v>Media delle Unioni IN SVILUPPO</v>
          </cell>
        </row>
        <row r="40">
          <cell r="A40">
            <v>2080686070</v>
          </cell>
          <cell r="B40" t="str">
            <v>Unione Terra di Mezzo</v>
          </cell>
          <cell r="C40" t="str">
            <v>RE</v>
          </cell>
          <cell r="D40">
            <v>29020</v>
          </cell>
          <cell r="E40">
            <v>3</v>
          </cell>
          <cell r="F40">
            <v>105.551</v>
          </cell>
          <cell r="G40">
            <v>1</v>
          </cell>
          <cell r="H40" t="str">
            <v>Sì</v>
          </cell>
          <cell r="I40" t="str">
            <v>No</v>
          </cell>
          <cell r="J40" t="str">
            <v>Reggio Emilia</v>
          </cell>
          <cell r="K40" t="str">
            <v>Terre di Mezzo</v>
          </cell>
          <cell r="L40">
            <v>9709943.7599999998</v>
          </cell>
          <cell r="M40">
            <v>284254</v>
          </cell>
          <cell r="N40">
            <v>335</v>
          </cell>
          <cell r="O40">
            <v>10</v>
          </cell>
          <cell r="P40">
            <v>430973.92280284013</v>
          </cell>
          <cell r="Q40">
            <v>449546.60513544385</v>
          </cell>
          <cell r="R40">
            <v>410215.88780907483</v>
          </cell>
          <cell r="S40" t="str">
            <v xml:space="preserve"> MATURE</v>
          </cell>
          <cell r="T40" t="str">
            <v>Media delle Unioni</v>
          </cell>
          <cell r="U40" t="str">
            <v>Media delle Unioni MATURE</v>
          </cell>
        </row>
        <row r="41">
          <cell r="A41">
            <v>2080686030</v>
          </cell>
          <cell r="B41" t="str">
            <v>Unione Tresinaro Secchia</v>
          </cell>
          <cell r="C41" t="str">
            <v>RE</v>
          </cell>
          <cell r="D41">
            <v>81839</v>
          </cell>
          <cell r="E41">
            <v>6</v>
          </cell>
          <cell r="F41">
            <v>291.536</v>
          </cell>
          <cell r="G41">
            <v>2</v>
          </cell>
          <cell r="H41" t="str">
            <v>Sì</v>
          </cell>
          <cell r="I41" t="str">
            <v>Sì</v>
          </cell>
          <cell r="J41" t="str">
            <v>Scandiano</v>
          </cell>
          <cell r="K41" t="str">
            <v>Tresinaro Secchia</v>
          </cell>
          <cell r="L41">
            <v>10361496.279999999</v>
          </cell>
          <cell r="M41">
            <v>254878</v>
          </cell>
          <cell r="N41">
            <v>127</v>
          </cell>
          <cell r="O41">
            <v>3</v>
          </cell>
          <cell r="P41">
            <v>294624.22739567247</v>
          </cell>
          <cell r="Q41">
            <v>292954.18948814081</v>
          </cell>
          <cell r="R41">
            <v>235389.48571219656</v>
          </cell>
          <cell r="S41" t="str">
            <v xml:space="preserve"> IN SVILUPPO</v>
          </cell>
          <cell r="T41" t="str">
            <v>Media delle Unioni</v>
          </cell>
          <cell r="U41" t="str">
            <v>Media delle Unioni IN SVILUPPO</v>
          </cell>
        </row>
        <row r="42">
          <cell r="A42">
            <v>2080686040</v>
          </cell>
          <cell r="B42" t="str">
            <v>Unione Val d'Enza</v>
          </cell>
          <cell r="C42" t="str">
            <v>RE</v>
          </cell>
          <cell r="D42">
            <v>63101</v>
          </cell>
          <cell r="E42">
            <v>8</v>
          </cell>
          <cell r="F42">
            <v>239.946</v>
          </cell>
          <cell r="G42">
            <v>2</v>
          </cell>
          <cell r="H42" t="str">
            <v>Sì</v>
          </cell>
          <cell r="I42" t="str">
            <v>Sì</v>
          </cell>
          <cell r="J42" t="str">
            <v>Montecchio Emilia - Val d'Enza</v>
          </cell>
          <cell r="K42" t="str">
            <v>Valdenza</v>
          </cell>
          <cell r="L42">
            <v>9000110.0399999991</v>
          </cell>
          <cell r="M42">
            <v>229547</v>
          </cell>
          <cell r="N42">
            <v>143</v>
          </cell>
          <cell r="O42">
            <v>4</v>
          </cell>
          <cell r="P42">
            <v>372761.17174911289</v>
          </cell>
          <cell r="Q42">
            <v>344919.01608121075</v>
          </cell>
          <cell r="R42">
            <v>318444.62353626022</v>
          </cell>
          <cell r="S42" t="str">
            <v xml:space="preserve"> IN SVILUPPO</v>
          </cell>
          <cell r="T42" t="str">
            <v>Media delle Unioni</v>
          </cell>
          <cell r="U42" t="str">
            <v>Media delle Unioni IN SVILUPPO</v>
          </cell>
        </row>
        <row r="43">
          <cell r="A43">
            <v>2081016010</v>
          </cell>
          <cell r="B43" t="str">
            <v>Unione della Valconca</v>
          </cell>
          <cell r="C43" t="str">
            <v>RN</v>
          </cell>
          <cell r="D43">
            <v>28274</v>
          </cell>
          <cell r="E43">
            <v>8</v>
          </cell>
          <cell r="F43">
            <v>160.702</v>
          </cell>
          <cell r="G43">
            <v>1</v>
          </cell>
          <cell r="H43" t="str">
            <v>Sì</v>
          </cell>
          <cell r="I43" t="str">
            <v>No</v>
          </cell>
          <cell r="J43" t="str">
            <v>Sud - Riccione</v>
          </cell>
          <cell r="K43" t="str">
            <v>Valconca</v>
          </cell>
          <cell r="L43">
            <v>1634584</v>
          </cell>
          <cell r="M43">
            <v>20511</v>
          </cell>
          <cell r="N43">
            <v>58</v>
          </cell>
          <cell r="O43">
            <v>1</v>
          </cell>
          <cell r="P43">
            <v>178546.47827924823</v>
          </cell>
          <cell r="Q43">
            <v>120135.75509249621</v>
          </cell>
          <cell r="R43">
            <v>238257.79578461242</v>
          </cell>
          <cell r="S43" t="str">
            <v xml:space="preserve">  AVVIATE</v>
          </cell>
          <cell r="T43" t="str">
            <v>Media delle Unioni</v>
          </cell>
          <cell r="U43" t="str">
            <v>Media delle Unioni  AVVIATE</v>
          </cell>
        </row>
        <row r="44">
          <cell r="A44">
            <v>2081016030</v>
          </cell>
          <cell r="B44" t="str">
            <v>Unione di Comuni Valmarecchia</v>
          </cell>
          <cell r="C44" t="str">
            <v>RN</v>
          </cell>
          <cell r="D44">
            <v>54622</v>
          </cell>
          <cell r="E44">
            <v>10</v>
          </cell>
          <cell r="F44">
            <v>436.11700000000002</v>
          </cell>
          <cell r="G44">
            <v>0</v>
          </cell>
          <cell r="H44" t="str">
            <v>No</v>
          </cell>
          <cell r="I44" t="str">
            <v>No</v>
          </cell>
          <cell r="J44" t="str">
            <v>Nord - Rimini</v>
          </cell>
          <cell r="K44" t="str">
            <v>Rimini Nord Valmarecchia</v>
          </cell>
          <cell r="L44">
            <v>7453674.5700000003</v>
          </cell>
          <cell r="M44">
            <v>455877</v>
          </cell>
          <cell r="N44">
            <v>136</v>
          </cell>
          <cell r="O44">
            <v>8</v>
          </cell>
          <cell r="P44">
            <v>648082.03488728544</v>
          </cell>
          <cell r="Q44">
            <v>560610.4445133761</v>
          </cell>
          <cell r="R44">
            <v>588963.52274610545</v>
          </cell>
          <cell r="S44" t="str">
            <v xml:space="preserve"> IN SVILUPPO</v>
          </cell>
          <cell r="T44" t="str">
            <v>Media delle Unioni</v>
          </cell>
          <cell r="U44" t="str">
            <v>Media delle Unioni IN SVILUPPO</v>
          </cell>
        </row>
      </sheetData>
      <sheetData sheetId="1">
        <row r="7">
          <cell r="A7">
            <v>2080666020</v>
          </cell>
          <cell r="B7" t="str">
            <v>Unione della Romagna Faentina</v>
          </cell>
          <cell r="C7">
            <v>1</v>
          </cell>
          <cell r="D7" t="str">
            <v>RA</v>
          </cell>
          <cell r="E7">
            <v>6</v>
          </cell>
          <cell r="F7" t="str">
            <v>MATURE</v>
          </cell>
          <cell r="G7">
            <v>1</v>
          </cell>
          <cell r="H7">
            <v>4.5</v>
          </cell>
          <cell r="I7">
            <v>10</v>
          </cell>
          <cell r="J7">
            <v>9</v>
          </cell>
          <cell r="K7">
            <v>0</v>
          </cell>
          <cell r="L7">
            <v>13.5</v>
          </cell>
          <cell r="M7">
            <v>9.75</v>
          </cell>
          <cell r="N7">
            <v>3</v>
          </cell>
          <cell r="O7">
            <v>9.1999999999999993</v>
          </cell>
          <cell r="P7">
            <v>0</v>
          </cell>
          <cell r="Q7">
            <v>9.5</v>
          </cell>
          <cell r="R7">
            <v>13.35</v>
          </cell>
          <cell r="S7">
            <v>10</v>
          </cell>
          <cell r="T7">
            <v>7</v>
          </cell>
          <cell r="U7">
            <v>110.94</v>
          </cell>
          <cell r="V7">
            <v>11</v>
          </cell>
          <cell r="W7" t="str">
            <v>ALTO</v>
          </cell>
        </row>
        <row r="8">
          <cell r="A8">
            <v>2080686070</v>
          </cell>
          <cell r="B8" t="str">
            <v>Unione Terra di Mezzo</v>
          </cell>
          <cell r="C8">
            <v>0</v>
          </cell>
          <cell r="D8" t="str">
            <v>RE</v>
          </cell>
          <cell r="E8">
            <v>3</v>
          </cell>
          <cell r="F8" t="str">
            <v>MATURE</v>
          </cell>
          <cell r="G8">
            <v>1</v>
          </cell>
          <cell r="H8">
            <v>4.75</v>
          </cell>
          <cell r="I8">
            <v>8.1</v>
          </cell>
          <cell r="J8">
            <v>8.5</v>
          </cell>
          <cell r="K8">
            <v>3.5</v>
          </cell>
          <cell r="L8">
            <v>13.2</v>
          </cell>
          <cell r="M8">
            <v>0</v>
          </cell>
          <cell r="N8">
            <v>0</v>
          </cell>
          <cell r="O8">
            <v>8.6999999999999993</v>
          </cell>
          <cell r="P8">
            <v>0</v>
          </cell>
          <cell r="Q8">
            <v>0</v>
          </cell>
          <cell r="R8">
            <v>0</v>
          </cell>
          <cell r="S8">
            <v>10</v>
          </cell>
          <cell r="T8">
            <v>8.5</v>
          </cell>
          <cell r="U8">
            <v>65.25</v>
          </cell>
          <cell r="V8">
            <v>8</v>
          </cell>
          <cell r="W8" t="str">
            <v>MEDIO</v>
          </cell>
        </row>
        <row r="9">
          <cell r="A9" t="str">
            <v>Media delle Unioni MATURE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4.458333333333333</v>
          </cell>
          <cell r="I9">
            <v>8.6666666666666661</v>
          </cell>
          <cell r="J9">
            <v>8.9166666666666661</v>
          </cell>
          <cell r="K9">
            <v>4.3</v>
          </cell>
          <cell r="L9">
            <v>13.75</v>
          </cell>
          <cell r="M9">
            <v>11.25</v>
          </cell>
          <cell r="N9">
            <v>3.8</v>
          </cell>
          <cell r="O9">
            <v>8.9499999999999993</v>
          </cell>
          <cell r="P9">
            <v>11.950000000000001</v>
          </cell>
          <cell r="Q9">
            <v>8.25</v>
          </cell>
          <cell r="R9">
            <v>13.612500000000001</v>
          </cell>
          <cell r="S9">
            <v>9.6999999999999993</v>
          </cell>
          <cell r="T9">
            <v>8.8000000000000007</v>
          </cell>
          <cell r="U9">
            <v>89.598333333333315</v>
          </cell>
          <cell r="V9">
            <v>13</v>
          </cell>
          <cell r="W9" t="str">
            <v>ALTO</v>
          </cell>
        </row>
        <row r="10">
          <cell r="A10">
            <v>9999999999</v>
          </cell>
          <cell r="B10" t="str">
            <v>Nuovo circondario imolese</v>
          </cell>
          <cell r="C10">
            <v>1</v>
          </cell>
          <cell r="D10" t="str">
            <v>BO</v>
          </cell>
          <cell r="E10">
            <v>10</v>
          </cell>
          <cell r="F10" t="str">
            <v>IN SVILUPPO</v>
          </cell>
          <cell r="G10">
            <v>2</v>
          </cell>
          <cell r="H10">
            <v>4.25</v>
          </cell>
          <cell r="I10">
            <v>5.9</v>
          </cell>
          <cell r="J10">
            <v>5</v>
          </cell>
          <cell r="K10">
            <v>0</v>
          </cell>
          <cell r="L10">
            <v>11.399999999999999</v>
          </cell>
          <cell r="M10">
            <v>9</v>
          </cell>
          <cell r="N10">
            <v>1</v>
          </cell>
          <cell r="O10">
            <v>0</v>
          </cell>
          <cell r="P10">
            <v>0</v>
          </cell>
          <cell r="Q10">
            <v>7.5</v>
          </cell>
          <cell r="R10">
            <v>0</v>
          </cell>
          <cell r="S10">
            <v>0</v>
          </cell>
          <cell r="T10">
            <v>9</v>
          </cell>
          <cell r="U10">
            <v>53.05</v>
          </cell>
          <cell r="V10">
            <v>8</v>
          </cell>
          <cell r="W10" t="str">
            <v>MEDIO</v>
          </cell>
        </row>
        <row r="11">
          <cell r="A11">
            <v>2080136070</v>
          </cell>
          <cell r="B11" t="str">
            <v>Unione dei Comuni dell'Appennino Bolognese</v>
          </cell>
          <cell r="C11">
            <v>1</v>
          </cell>
          <cell r="D11" t="str">
            <v>BO</v>
          </cell>
          <cell r="E11">
            <v>11</v>
          </cell>
          <cell r="F11" t="str">
            <v>IN SVILUPPO</v>
          </cell>
          <cell r="G11">
            <v>2</v>
          </cell>
          <cell r="H11">
            <v>3.75</v>
          </cell>
          <cell r="I11">
            <v>8</v>
          </cell>
          <cell r="J11">
            <v>3.0909090909090908</v>
          </cell>
          <cell r="K11">
            <v>5</v>
          </cell>
          <cell r="L11">
            <v>15</v>
          </cell>
          <cell r="M11">
            <v>0</v>
          </cell>
          <cell r="N11">
            <v>3</v>
          </cell>
          <cell r="O11">
            <v>0</v>
          </cell>
          <cell r="P11">
            <v>12.6</v>
          </cell>
          <cell r="Q11">
            <v>7</v>
          </cell>
          <cell r="R11">
            <v>0</v>
          </cell>
          <cell r="S11">
            <v>0</v>
          </cell>
          <cell r="T11">
            <v>0</v>
          </cell>
          <cell r="U11">
            <v>57.440909090909095</v>
          </cell>
          <cell r="V11">
            <v>8</v>
          </cell>
          <cell r="W11" t="str">
            <v>MEDIO</v>
          </cell>
        </row>
        <row r="12">
          <cell r="A12">
            <v>2080136010</v>
          </cell>
          <cell r="B12" t="str">
            <v>Unione dei Comuni Valle del Reno, Lavino e Samoggia</v>
          </cell>
          <cell r="C12">
            <v>1</v>
          </cell>
          <cell r="D12" t="str">
            <v>BO</v>
          </cell>
          <cell r="E12">
            <v>5</v>
          </cell>
          <cell r="F12" t="str">
            <v>IN SVILUPPO</v>
          </cell>
          <cell r="G12">
            <v>2</v>
          </cell>
          <cell r="H12">
            <v>4.25</v>
          </cell>
          <cell r="I12">
            <v>8.6</v>
          </cell>
          <cell r="J12">
            <v>3.9</v>
          </cell>
          <cell r="K12">
            <v>3.75</v>
          </cell>
          <cell r="L12">
            <v>14.399999999999999</v>
          </cell>
          <cell r="M12">
            <v>0</v>
          </cell>
          <cell r="N12">
            <v>1</v>
          </cell>
          <cell r="O12">
            <v>0</v>
          </cell>
          <cell r="P12">
            <v>0</v>
          </cell>
          <cell r="Q12">
            <v>6.5</v>
          </cell>
          <cell r="R12">
            <v>0</v>
          </cell>
          <cell r="S12">
            <v>0</v>
          </cell>
          <cell r="T12">
            <v>0</v>
          </cell>
          <cell r="U12">
            <v>42.4</v>
          </cell>
          <cell r="V12">
            <v>7</v>
          </cell>
          <cell r="W12" t="str">
            <v>MEDIO</v>
          </cell>
        </row>
        <row r="13">
          <cell r="A13">
            <v>2080136040</v>
          </cell>
          <cell r="B13" t="str">
            <v>Unione Reno Galliera</v>
          </cell>
          <cell r="C13">
            <v>0</v>
          </cell>
          <cell r="D13" t="str">
            <v>BO</v>
          </cell>
          <cell r="E13">
            <v>8</v>
          </cell>
          <cell r="F13" t="str">
            <v>IN SVILUPPO</v>
          </cell>
          <cell r="G13">
            <v>2</v>
          </cell>
          <cell r="H13">
            <v>4.5</v>
          </cell>
          <cell r="I13">
            <v>8.6</v>
          </cell>
          <cell r="J13">
            <v>10</v>
          </cell>
          <cell r="K13">
            <v>4.25</v>
          </cell>
          <cell r="L13">
            <v>12.9</v>
          </cell>
          <cell r="M13">
            <v>13.5</v>
          </cell>
          <cell r="N13">
            <v>3</v>
          </cell>
          <cell r="O13">
            <v>0</v>
          </cell>
          <cell r="P13">
            <v>12.6</v>
          </cell>
          <cell r="Q13">
            <v>8</v>
          </cell>
          <cell r="R13">
            <v>0</v>
          </cell>
          <cell r="S13">
            <v>7</v>
          </cell>
          <cell r="T13">
            <v>0</v>
          </cell>
          <cell r="U13">
            <v>84.35</v>
          </cell>
          <cell r="V13">
            <v>10</v>
          </cell>
          <cell r="W13" t="str">
            <v>ALTO</v>
          </cell>
        </row>
        <row r="14">
          <cell r="A14">
            <v>2080136020</v>
          </cell>
          <cell r="B14" t="str">
            <v>Unione Savena - Idice</v>
          </cell>
          <cell r="C14">
            <v>1</v>
          </cell>
          <cell r="D14" t="str">
            <v>BO</v>
          </cell>
          <cell r="E14">
            <v>5</v>
          </cell>
          <cell r="F14" t="str">
            <v>IN SVILUPPO</v>
          </cell>
          <cell r="G14">
            <v>2</v>
          </cell>
          <cell r="H14">
            <v>3.75</v>
          </cell>
          <cell r="I14">
            <v>0</v>
          </cell>
          <cell r="J14">
            <v>0</v>
          </cell>
          <cell r="K14">
            <v>3.75</v>
          </cell>
          <cell r="L14">
            <v>11.1</v>
          </cell>
          <cell r="M14">
            <v>0</v>
          </cell>
          <cell r="N14">
            <v>3</v>
          </cell>
          <cell r="O14">
            <v>0</v>
          </cell>
          <cell r="P14">
            <v>0</v>
          </cell>
          <cell r="Q14">
            <v>8</v>
          </cell>
          <cell r="R14">
            <v>0</v>
          </cell>
          <cell r="S14">
            <v>8.5</v>
          </cell>
          <cell r="T14">
            <v>0</v>
          </cell>
          <cell r="U14">
            <v>38.1</v>
          </cell>
          <cell r="V14">
            <v>6</v>
          </cell>
          <cell r="W14" t="str">
            <v>MEDIO</v>
          </cell>
        </row>
        <row r="15">
          <cell r="A15">
            <v>2080326050</v>
          </cell>
          <cell r="B15" t="str">
            <v>Unione dei Comuni Valle del Savio</v>
          </cell>
          <cell r="C15">
            <v>1</v>
          </cell>
          <cell r="D15" t="str">
            <v>FC</v>
          </cell>
          <cell r="E15">
            <v>6</v>
          </cell>
          <cell r="F15" t="str">
            <v>IN SVILUPPO</v>
          </cell>
          <cell r="G15">
            <v>2</v>
          </cell>
          <cell r="H15">
            <v>4.5</v>
          </cell>
          <cell r="I15">
            <v>0</v>
          </cell>
          <cell r="J15">
            <v>0</v>
          </cell>
          <cell r="K15">
            <v>4.25</v>
          </cell>
          <cell r="L15">
            <v>15</v>
          </cell>
          <cell r="M15">
            <v>0</v>
          </cell>
          <cell r="N15">
            <v>2.8333333333333335</v>
          </cell>
          <cell r="O15">
            <v>0</v>
          </cell>
          <cell r="P15">
            <v>0</v>
          </cell>
          <cell r="Q15">
            <v>9.5</v>
          </cell>
          <cell r="R15">
            <v>0</v>
          </cell>
          <cell r="S15">
            <v>0</v>
          </cell>
          <cell r="T15">
            <v>0</v>
          </cell>
          <cell r="U15">
            <v>36.083333333333329</v>
          </cell>
          <cell r="V15">
            <v>5</v>
          </cell>
          <cell r="W15" t="str">
            <v>MINIMO</v>
          </cell>
        </row>
        <row r="16">
          <cell r="A16">
            <v>2080326020</v>
          </cell>
          <cell r="B16" t="str">
            <v>Unione Rubicone mare</v>
          </cell>
          <cell r="C16">
            <v>0</v>
          </cell>
          <cell r="D16" t="str">
            <v>FC</v>
          </cell>
          <cell r="E16">
            <v>9</v>
          </cell>
          <cell r="F16" t="str">
            <v>IN SVILUPPO</v>
          </cell>
          <cell r="G16">
            <v>2</v>
          </cell>
          <cell r="H16">
            <v>3.25</v>
          </cell>
          <cell r="I16">
            <v>6.9</v>
          </cell>
          <cell r="J16">
            <v>3.6111111111111112</v>
          </cell>
          <cell r="K16">
            <v>4.25</v>
          </cell>
          <cell r="L16">
            <v>14.399999999999999</v>
          </cell>
          <cell r="M16">
            <v>0</v>
          </cell>
          <cell r="N16">
            <v>0.88888888888888884</v>
          </cell>
          <cell r="O16">
            <v>0</v>
          </cell>
          <cell r="P16">
            <v>0</v>
          </cell>
          <cell r="Q16">
            <v>6.6666666666666661</v>
          </cell>
          <cell r="R16">
            <v>0</v>
          </cell>
          <cell r="S16">
            <v>0</v>
          </cell>
          <cell r="T16">
            <v>0</v>
          </cell>
          <cell r="U16">
            <v>39.966666666666661</v>
          </cell>
          <cell r="V16">
            <v>7</v>
          </cell>
          <cell r="W16" t="str">
            <v>MEDIO</v>
          </cell>
        </row>
        <row r="17">
          <cell r="A17">
            <v>2080296010</v>
          </cell>
          <cell r="B17" t="str">
            <v>Unione dei Comuni Terre e Fiumi</v>
          </cell>
          <cell r="C17">
            <v>0</v>
          </cell>
          <cell r="D17" t="str">
            <v>FE</v>
          </cell>
          <cell r="E17">
            <v>5</v>
          </cell>
          <cell r="F17" t="str">
            <v>IN SVILUPPO</v>
          </cell>
          <cell r="G17">
            <v>2</v>
          </cell>
          <cell r="H17">
            <v>3</v>
          </cell>
          <cell r="I17">
            <v>0</v>
          </cell>
          <cell r="J17">
            <v>10</v>
          </cell>
          <cell r="K17">
            <v>0</v>
          </cell>
          <cell r="L17">
            <v>13.5</v>
          </cell>
          <cell r="M17">
            <v>15</v>
          </cell>
          <cell r="N17">
            <v>10</v>
          </cell>
          <cell r="O17">
            <v>0</v>
          </cell>
          <cell r="P17">
            <v>0</v>
          </cell>
          <cell r="Q17">
            <v>6.5</v>
          </cell>
          <cell r="R17">
            <v>0</v>
          </cell>
          <cell r="S17">
            <v>0</v>
          </cell>
          <cell r="T17">
            <v>0</v>
          </cell>
          <cell r="U17">
            <v>58</v>
          </cell>
          <cell r="V17">
            <v>6</v>
          </cell>
          <cell r="W17" t="str">
            <v>MEDIO</v>
          </cell>
        </row>
        <row r="18">
          <cell r="A18">
            <v>2080296020</v>
          </cell>
          <cell r="B18" t="str">
            <v>Unione Valli e delizie</v>
          </cell>
          <cell r="C18">
            <v>0</v>
          </cell>
          <cell r="D18" t="str">
            <v>FE</v>
          </cell>
          <cell r="E18">
            <v>3</v>
          </cell>
          <cell r="F18" t="str">
            <v>IN SVILUPPO</v>
          </cell>
          <cell r="G18">
            <v>2</v>
          </cell>
          <cell r="H18">
            <v>4.25</v>
          </cell>
          <cell r="I18">
            <v>0</v>
          </cell>
          <cell r="J18">
            <v>10</v>
          </cell>
          <cell r="K18">
            <v>0</v>
          </cell>
          <cell r="L18">
            <v>0</v>
          </cell>
          <cell r="M18">
            <v>12</v>
          </cell>
          <cell r="N18">
            <v>9</v>
          </cell>
          <cell r="O18">
            <v>0</v>
          </cell>
          <cell r="P18">
            <v>0</v>
          </cell>
          <cell r="Q18">
            <v>5.5</v>
          </cell>
          <cell r="R18">
            <v>0</v>
          </cell>
          <cell r="S18">
            <v>0</v>
          </cell>
          <cell r="T18">
            <v>8.5</v>
          </cell>
          <cell r="U18">
            <v>49.25</v>
          </cell>
          <cell r="V18">
            <v>6</v>
          </cell>
          <cell r="W18" t="str">
            <v>MEDIO</v>
          </cell>
        </row>
        <row r="19">
          <cell r="A19">
            <v>2080506010</v>
          </cell>
          <cell r="B19" t="str">
            <v>Unione Comuni del Sorbara</v>
          </cell>
          <cell r="C19">
            <v>0</v>
          </cell>
          <cell r="D19" t="str">
            <v>MO</v>
          </cell>
          <cell r="E19">
            <v>6</v>
          </cell>
          <cell r="F19" t="str">
            <v>IN SVILUPPO</v>
          </cell>
          <cell r="G19">
            <v>2</v>
          </cell>
          <cell r="H19">
            <v>4.5</v>
          </cell>
          <cell r="I19">
            <v>6.6666666666666661</v>
          </cell>
          <cell r="J19">
            <v>6</v>
          </cell>
          <cell r="K19">
            <v>3.25</v>
          </cell>
          <cell r="L19">
            <v>14.399999999999999</v>
          </cell>
          <cell r="M19">
            <v>0</v>
          </cell>
          <cell r="N19">
            <v>3</v>
          </cell>
          <cell r="O19">
            <v>0</v>
          </cell>
          <cell r="P19">
            <v>0</v>
          </cell>
          <cell r="Q19">
            <v>6</v>
          </cell>
          <cell r="R19">
            <v>0</v>
          </cell>
          <cell r="S19">
            <v>0</v>
          </cell>
          <cell r="T19">
            <v>0</v>
          </cell>
          <cell r="U19">
            <v>43.816666666666663</v>
          </cell>
          <cell r="V19">
            <v>7</v>
          </cell>
          <cell r="W19" t="str">
            <v>MEDIO</v>
          </cell>
        </row>
        <row r="20">
          <cell r="A20">
            <v>2080506060</v>
          </cell>
          <cell r="B20" t="str">
            <v>Unione Comuni Distretto Ceramico</v>
          </cell>
          <cell r="C20">
            <v>1</v>
          </cell>
          <cell r="D20" t="str">
            <v>MO</v>
          </cell>
          <cell r="E20">
            <v>8</v>
          </cell>
          <cell r="F20" t="str">
            <v>IN SVILUPPO</v>
          </cell>
          <cell r="G20">
            <v>2</v>
          </cell>
          <cell r="H20">
            <v>4.55</v>
          </cell>
          <cell r="I20">
            <v>2.4749999999999996</v>
          </cell>
          <cell r="J20">
            <v>0</v>
          </cell>
          <cell r="K20">
            <v>3.75</v>
          </cell>
          <cell r="L20">
            <v>14.399999999999999</v>
          </cell>
          <cell r="M20">
            <v>0</v>
          </cell>
          <cell r="N20">
            <v>3</v>
          </cell>
          <cell r="O20">
            <v>0</v>
          </cell>
          <cell r="P20">
            <v>0</v>
          </cell>
          <cell r="Q20">
            <v>7.5</v>
          </cell>
          <cell r="R20">
            <v>0</v>
          </cell>
          <cell r="S20">
            <v>0</v>
          </cell>
          <cell r="T20">
            <v>0</v>
          </cell>
          <cell r="U20">
            <v>35.674999999999997</v>
          </cell>
          <cell r="V20">
            <v>6</v>
          </cell>
          <cell r="W20" t="str">
            <v>MEDIO</v>
          </cell>
        </row>
        <row r="21">
          <cell r="A21">
            <v>2080506070</v>
          </cell>
          <cell r="B21" t="str">
            <v>Unione dei Comuni del Frignano</v>
          </cell>
          <cell r="C21">
            <v>1</v>
          </cell>
          <cell r="D21" t="str">
            <v>MO</v>
          </cell>
          <cell r="E21">
            <v>10</v>
          </cell>
          <cell r="F21" t="str">
            <v>IN SVILUPPO</v>
          </cell>
          <cell r="G21">
            <v>2</v>
          </cell>
          <cell r="H21">
            <v>3</v>
          </cell>
          <cell r="I21">
            <v>0</v>
          </cell>
          <cell r="J21">
            <v>7.5</v>
          </cell>
          <cell r="K21">
            <v>5</v>
          </cell>
          <cell r="L21">
            <v>13.5</v>
          </cell>
          <cell r="M21">
            <v>0</v>
          </cell>
          <cell r="N21">
            <v>3</v>
          </cell>
          <cell r="O21">
            <v>0</v>
          </cell>
          <cell r="P21">
            <v>0</v>
          </cell>
          <cell r="Q21">
            <v>7.5</v>
          </cell>
          <cell r="R21">
            <v>0</v>
          </cell>
          <cell r="S21">
            <v>0</v>
          </cell>
          <cell r="T21">
            <v>0</v>
          </cell>
          <cell r="U21">
            <v>39.5</v>
          </cell>
          <cell r="V21">
            <v>6</v>
          </cell>
          <cell r="W21" t="str">
            <v>MEDIO</v>
          </cell>
        </row>
        <row r="22">
          <cell r="A22">
            <v>2080616050</v>
          </cell>
          <cell r="B22" t="str">
            <v>Unione Bassa Val d'arda fiume Po</v>
          </cell>
          <cell r="C22">
            <v>0</v>
          </cell>
          <cell r="D22" t="str">
            <v>PC</v>
          </cell>
          <cell r="E22">
            <v>7</v>
          </cell>
          <cell r="F22" t="str">
            <v>IN SVILUPPO</v>
          </cell>
          <cell r="G22">
            <v>2</v>
          </cell>
          <cell r="H22">
            <v>3.25</v>
          </cell>
          <cell r="I22">
            <v>0</v>
          </cell>
          <cell r="J22">
            <v>6.5</v>
          </cell>
          <cell r="K22">
            <v>2.5</v>
          </cell>
          <cell r="L22">
            <v>11.4</v>
          </cell>
          <cell r="M22">
            <v>0</v>
          </cell>
          <cell r="N22">
            <v>2</v>
          </cell>
          <cell r="O22">
            <v>0</v>
          </cell>
          <cell r="P22">
            <v>0</v>
          </cell>
          <cell r="Q22">
            <v>5.5</v>
          </cell>
          <cell r="R22">
            <v>0</v>
          </cell>
          <cell r="S22">
            <v>0</v>
          </cell>
          <cell r="T22">
            <v>0</v>
          </cell>
          <cell r="U22">
            <v>31.15</v>
          </cell>
          <cell r="V22">
            <v>6</v>
          </cell>
          <cell r="W22" t="str">
            <v>MEDIO</v>
          </cell>
        </row>
        <row r="23">
          <cell r="A23">
            <v>2080616070</v>
          </cell>
          <cell r="B23" t="str">
            <v>Unione dei comuni montani alta val d'arda</v>
          </cell>
          <cell r="C23">
            <v>1</v>
          </cell>
          <cell r="D23" t="str">
            <v>PC</v>
          </cell>
          <cell r="E23">
            <v>4</v>
          </cell>
          <cell r="F23" t="str">
            <v>IN SVILUPPO</v>
          </cell>
          <cell r="G23">
            <v>2</v>
          </cell>
          <cell r="H23">
            <v>3.25</v>
          </cell>
          <cell r="I23">
            <v>0</v>
          </cell>
          <cell r="J23">
            <v>6.5</v>
          </cell>
          <cell r="K23">
            <v>3.5</v>
          </cell>
          <cell r="L23">
            <v>11.1</v>
          </cell>
          <cell r="M23">
            <v>0</v>
          </cell>
          <cell r="N23">
            <v>2</v>
          </cell>
          <cell r="O23">
            <v>0</v>
          </cell>
          <cell r="P23">
            <v>0</v>
          </cell>
          <cell r="Q23">
            <v>6</v>
          </cell>
          <cell r="R23">
            <v>0</v>
          </cell>
          <cell r="S23">
            <v>0</v>
          </cell>
          <cell r="T23">
            <v>0</v>
          </cell>
          <cell r="U23">
            <v>32.35</v>
          </cell>
          <cell r="V23">
            <v>6</v>
          </cell>
          <cell r="W23" t="str">
            <v>MEDIO</v>
          </cell>
        </row>
        <row r="24">
          <cell r="A24">
            <v>2080566010</v>
          </cell>
          <cell r="B24" t="str">
            <v>Unione Bassa Est Parmense</v>
          </cell>
          <cell r="C24">
            <v>0</v>
          </cell>
          <cell r="D24" t="str">
            <v>PR</v>
          </cell>
          <cell r="E24">
            <v>4</v>
          </cell>
          <cell r="F24" t="str">
            <v>IN SVILUPPO</v>
          </cell>
          <cell r="G24">
            <v>2</v>
          </cell>
          <cell r="H24">
            <v>3.5</v>
          </cell>
          <cell r="I24">
            <v>6</v>
          </cell>
          <cell r="J24">
            <v>6.5</v>
          </cell>
          <cell r="K24">
            <v>4.25</v>
          </cell>
          <cell r="L24">
            <v>0</v>
          </cell>
          <cell r="M24">
            <v>0</v>
          </cell>
          <cell r="N24">
            <v>2</v>
          </cell>
          <cell r="O24">
            <v>0</v>
          </cell>
          <cell r="P24">
            <v>0</v>
          </cell>
          <cell r="Q24">
            <v>5.5</v>
          </cell>
          <cell r="R24">
            <v>0</v>
          </cell>
          <cell r="S24">
            <v>0</v>
          </cell>
          <cell r="T24">
            <v>0</v>
          </cell>
          <cell r="U24">
            <v>27.75</v>
          </cell>
          <cell r="V24">
            <v>6</v>
          </cell>
          <cell r="W24" t="str">
            <v>MEDIO</v>
          </cell>
        </row>
        <row r="25">
          <cell r="A25">
            <v>2080566060</v>
          </cell>
          <cell r="B25" t="str">
            <v>Unione Montana Appennino Parma Est</v>
          </cell>
          <cell r="C25">
            <v>1</v>
          </cell>
          <cell r="D25" t="str">
            <v>PR</v>
          </cell>
          <cell r="E25">
            <v>7</v>
          </cell>
          <cell r="F25" t="str">
            <v>IN SVILUPPO</v>
          </cell>
          <cell r="G25">
            <v>2</v>
          </cell>
          <cell r="H25">
            <v>4.5</v>
          </cell>
          <cell r="I25">
            <v>6.6</v>
          </cell>
          <cell r="J25">
            <v>7.2857142857142856</v>
          </cell>
          <cell r="K25">
            <v>4.25</v>
          </cell>
          <cell r="L25">
            <v>12.3</v>
          </cell>
          <cell r="M25">
            <v>0</v>
          </cell>
          <cell r="N25">
            <v>3</v>
          </cell>
          <cell r="O25">
            <v>0</v>
          </cell>
          <cell r="P25">
            <v>0</v>
          </cell>
          <cell r="Q25">
            <v>8</v>
          </cell>
          <cell r="R25">
            <v>0</v>
          </cell>
          <cell r="S25">
            <v>0</v>
          </cell>
          <cell r="T25">
            <v>0</v>
          </cell>
          <cell r="U25">
            <v>45.935714285714283</v>
          </cell>
          <cell r="V25">
            <v>7</v>
          </cell>
          <cell r="W25" t="str">
            <v>MEDIO</v>
          </cell>
        </row>
        <row r="26">
          <cell r="A26">
            <v>2080566040</v>
          </cell>
          <cell r="B26" t="str">
            <v>Unione Pedemontana Parmense</v>
          </cell>
          <cell r="C26">
            <v>0</v>
          </cell>
          <cell r="D26" t="str">
            <v>PR</v>
          </cell>
          <cell r="E26">
            <v>5</v>
          </cell>
          <cell r="F26" t="str">
            <v>IN SVILUPPO</v>
          </cell>
          <cell r="G26">
            <v>2</v>
          </cell>
          <cell r="H26">
            <v>4.75</v>
          </cell>
          <cell r="I26">
            <v>7.9</v>
          </cell>
          <cell r="J26">
            <v>10</v>
          </cell>
          <cell r="K26">
            <v>5</v>
          </cell>
          <cell r="L26">
            <v>12.9</v>
          </cell>
          <cell r="M26">
            <v>0</v>
          </cell>
          <cell r="N26">
            <v>3</v>
          </cell>
          <cell r="O26">
            <v>0</v>
          </cell>
          <cell r="P26">
            <v>0</v>
          </cell>
          <cell r="Q26">
            <v>6.5</v>
          </cell>
          <cell r="R26">
            <v>0</v>
          </cell>
          <cell r="S26">
            <v>0</v>
          </cell>
          <cell r="T26">
            <v>0</v>
          </cell>
          <cell r="U26">
            <v>50.05</v>
          </cell>
          <cell r="V26">
            <v>7</v>
          </cell>
          <cell r="W26" t="str">
            <v>MEDIO</v>
          </cell>
        </row>
        <row r="27">
          <cell r="A27">
            <v>2080686020</v>
          </cell>
          <cell r="B27" t="str">
            <v>Unione Bassa Reggiana</v>
          </cell>
          <cell r="C27">
            <v>0</v>
          </cell>
          <cell r="D27" t="str">
            <v>RE</v>
          </cell>
          <cell r="E27">
            <v>8</v>
          </cell>
          <cell r="F27" t="str">
            <v>IN SVILUPPO</v>
          </cell>
          <cell r="G27">
            <v>2</v>
          </cell>
          <cell r="H27">
            <v>3</v>
          </cell>
          <cell r="I27">
            <v>6.5</v>
          </cell>
          <cell r="J27">
            <v>9</v>
          </cell>
          <cell r="K27">
            <v>4.25</v>
          </cell>
          <cell r="L27">
            <v>13.5</v>
          </cell>
          <cell r="M27">
            <v>0</v>
          </cell>
          <cell r="N27">
            <v>1.75</v>
          </cell>
          <cell r="O27">
            <v>0</v>
          </cell>
          <cell r="P27">
            <v>10.199999999999999</v>
          </cell>
          <cell r="Q27">
            <v>8</v>
          </cell>
          <cell r="R27">
            <v>0</v>
          </cell>
          <cell r="S27">
            <v>9</v>
          </cell>
          <cell r="T27">
            <v>10</v>
          </cell>
          <cell r="U27">
            <v>75.2</v>
          </cell>
          <cell r="V27">
            <v>10</v>
          </cell>
          <cell r="W27" t="str">
            <v>ALTO</v>
          </cell>
        </row>
        <row r="28">
          <cell r="A28">
            <v>2080686060</v>
          </cell>
          <cell r="B28" t="str">
            <v>Unione Colline Matildiche</v>
          </cell>
          <cell r="C28">
            <v>0</v>
          </cell>
          <cell r="D28" t="str">
            <v>RE</v>
          </cell>
          <cell r="E28">
            <v>3</v>
          </cell>
          <cell r="F28" t="str">
            <v>IN SVILUPPO</v>
          </cell>
          <cell r="G28">
            <v>2</v>
          </cell>
          <cell r="H28">
            <v>3.5</v>
          </cell>
          <cell r="I28">
            <v>7.1</v>
          </cell>
          <cell r="J28">
            <v>7.5</v>
          </cell>
          <cell r="K28">
            <v>4.25</v>
          </cell>
          <cell r="L28">
            <v>12.6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8</v>
          </cell>
          <cell r="R28">
            <v>0</v>
          </cell>
          <cell r="S28">
            <v>0</v>
          </cell>
          <cell r="T28">
            <v>0</v>
          </cell>
          <cell r="U28">
            <v>42.95</v>
          </cell>
          <cell r="V28">
            <v>6</v>
          </cell>
          <cell r="W28" t="str">
            <v>MEDIO</v>
          </cell>
        </row>
        <row r="29">
          <cell r="A29">
            <v>2080686080</v>
          </cell>
          <cell r="B29" t="str">
            <v>Unione Montana dei comuni dell'Appennino Reggiano</v>
          </cell>
          <cell r="C29">
            <v>1</v>
          </cell>
          <cell r="D29" t="str">
            <v>RE</v>
          </cell>
          <cell r="E29">
            <v>7</v>
          </cell>
          <cell r="F29" t="str">
            <v>IN SVILUPPO</v>
          </cell>
          <cell r="G29">
            <v>2</v>
          </cell>
          <cell r="H29">
            <v>4</v>
          </cell>
          <cell r="I29">
            <v>7.2</v>
          </cell>
          <cell r="J29">
            <v>8</v>
          </cell>
          <cell r="K29">
            <v>4.25</v>
          </cell>
          <cell r="L29">
            <v>12</v>
          </cell>
          <cell r="M29">
            <v>0</v>
          </cell>
          <cell r="N29">
            <v>2</v>
          </cell>
          <cell r="O29">
            <v>0</v>
          </cell>
          <cell r="P29">
            <v>10.95</v>
          </cell>
          <cell r="Q29">
            <v>8</v>
          </cell>
          <cell r="R29">
            <v>0</v>
          </cell>
          <cell r="S29">
            <v>0</v>
          </cell>
          <cell r="T29">
            <v>0</v>
          </cell>
          <cell r="U29">
            <v>56.400000000000006</v>
          </cell>
          <cell r="V29">
            <v>8</v>
          </cell>
          <cell r="W29" t="str">
            <v>MEDIO</v>
          </cell>
        </row>
        <row r="30">
          <cell r="A30">
            <v>2080686050</v>
          </cell>
          <cell r="B30" t="str">
            <v>Unione Pianura Reggiana</v>
          </cell>
          <cell r="C30">
            <v>0</v>
          </cell>
          <cell r="D30" t="str">
            <v>RE</v>
          </cell>
          <cell r="E30">
            <v>6</v>
          </cell>
          <cell r="F30" t="str">
            <v>IN SVILUPPO</v>
          </cell>
          <cell r="G30">
            <v>2</v>
          </cell>
          <cell r="H30">
            <v>4</v>
          </cell>
          <cell r="I30">
            <v>8.4</v>
          </cell>
          <cell r="J30">
            <v>10</v>
          </cell>
          <cell r="K30">
            <v>4.25</v>
          </cell>
          <cell r="L30">
            <v>15</v>
          </cell>
          <cell r="M30">
            <v>0</v>
          </cell>
          <cell r="N30">
            <v>2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9.5</v>
          </cell>
          <cell r="U30">
            <v>53.15</v>
          </cell>
          <cell r="V30">
            <v>7</v>
          </cell>
          <cell r="W30" t="str">
            <v>MEDIO</v>
          </cell>
        </row>
        <row r="31">
          <cell r="A31">
            <v>2080686030</v>
          </cell>
          <cell r="B31" t="str">
            <v>Unione Tresinaro Secchia</v>
          </cell>
          <cell r="C31">
            <v>0</v>
          </cell>
          <cell r="D31" t="str">
            <v>RE</v>
          </cell>
          <cell r="E31">
            <v>6</v>
          </cell>
          <cell r="F31" t="str">
            <v>IN SVILUPPO</v>
          </cell>
          <cell r="G31">
            <v>2</v>
          </cell>
          <cell r="H31">
            <v>3.5</v>
          </cell>
          <cell r="I31">
            <v>6.3</v>
          </cell>
          <cell r="J31">
            <v>8.5</v>
          </cell>
          <cell r="K31">
            <v>3.5</v>
          </cell>
          <cell r="L31">
            <v>12.3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6.5</v>
          </cell>
          <cell r="R31">
            <v>0</v>
          </cell>
          <cell r="S31">
            <v>0</v>
          </cell>
          <cell r="T31">
            <v>0</v>
          </cell>
          <cell r="U31">
            <v>40.6</v>
          </cell>
          <cell r="V31">
            <v>6</v>
          </cell>
          <cell r="W31" t="str">
            <v>MEDIO</v>
          </cell>
        </row>
        <row r="32">
          <cell r="A32">
            <v>2080686040</v>
          </cell>
          <cell r="B32" t="str">
            <v>Unione Val d'Enza</v>
          </cell>
          <cell r="C32">
            <v>0</v>
          </cell>
          <cell r="D32" t="str">
            <v>RE</v>
          </cell>
          <cell r="E32">
            <v>8</v>
          </cell>
          <cell r="F32" t="str">
            <v>IN SVILUPPO</v>
          </cell>
          <cell r="G32">
            <v>2</v>
          </cell>
          <cell r="H32">
            <v>3.5</v>
          </cell>
          <cell r="I32">
            <v>7.4249999999999989</v>
          </cell>
          <cell r="J32">
            <v>8.5</v>
          </cell>
          <cell r="K32">
            <v>3.5</v>
          </cell>
          <cell r="L32">
            <v>14.399999999999999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8</v>
          </cell>
          <cell r="R32">
            <v>0</v>
          </cell>
          <cell r="S32">
            <v>7.5</v>
          </cell>
          <cell r="T32">
            <v>0</v>
          </cell>
          <cell r="U32">
            <v>52.824999999999996</v>
          </cell>
          <cell r="V32">
            <v>7</v>
          </cell>
          <cell r="W32" t="str">
            <v>MEDIO</v>
          </cell>
        </row>
        <row r="33">
          <cell r="A33">
            <v>2081016030</v>
          </cell>
          <cell r="B33" t="str">
            <v>Unione di Comuni Valmarecchia</v>
          </cell>
          <cell r="C33">
            <v>1</v>
          </cell>
          <cell r="D33" t="str">
            <v>RN</v>
          </cell>
          <cell r="E33">
            <v>10</v>
          </cell>
          <cell r="F33" t="str">
            <v>IN SVILUPPO</v>
          </cell>
          <cell r="G33">
            <v>2</v>
          </cell>
          <cell r="H33">
            <v>3.5</v>
          </cell>
          <cell r="I33">
            <v>10</v>
          </cell>
          <cell r="J33">
            <v>10</v>
          </cell>
          <cell r="K33">
            <v>5</v>
          </cell>
          <cell r="L33">
            <v>13.5</v>
          </cell>
          <cell r="M33">
            <v>0</v>
          </cell>
          <cell r="N33">
            <v>2</v>
          </cell>
          <cell r="O33">
            <v>0</v>
          </cell>
          <cell r="P33">
            <v>0</v>
          </cell>
          <cell r="Q33">
            <v>9</v>
          </cell>
          <cell r="R33">
            <v>0</v>
          </cell>
          <cell r="S33">
            <v>0</v>
          </cell>
          <cell r="T33">
            <v>0</v>
          </cell>
          <cell r="U33">
            <v>53</v>
          </cell>
          <cell r="V33">
            <v>7</v>
          </cell>
          <cell r="W33" t="str">
            <v>MEDIO</v>
          </cell>
        </row>
        <row r="34">
          <cell r="A34" t="str">
            <v>Media delle Unioni IN SVILUPPO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3.8249999999999997</v>
          </cell>
          <cell r="I34">
            <v>7.0921568627450977</v>
          </cell>
          <cell r="J34">
            <v>7.4946540232254524</v>
          </cell>
          <cell r="K34">
            <v>4.083333333333333</v>
          </cell>
          <cell r="L34">
            <v>13.227272727272727</v>
          </cell>
          <cell r="M34">
            <v>12.375</v>
          </cell>
          <cell r="N34">
            <v>2.9748677248677247</v>
          </cell>
          <cell r="O34">
            <v>0</v>
          </cell>
          <cell r="P34">
            <v>11.587499999999999</v>
          </cell>
          <cell r="Q34">
            <v>7.1811594202898545</v>
          </cell>
          <cell r="R34">
            <v>0</v>
          </cell>
          <cell r="S34">
            <v>8</v>
          </cell>
          <cell r="T34">
            <v>9.25</v>
          </cell>
          <cell r="U34">
            <v>47.458053751803753</v>
          </cell>
          <cell r="V34">
            <v>11</v>
          </cell>
          <cell r="W34" t="str">
            <v>ALTO</v>
          </cell>
        </row>
        <row r="35">
          <cell r="A35">
            <v>2080136050</v>
          </cell>
          <cell r="B35" t="str">
            <v>Unione Comuni Terre Pianura</v>
          </cell>
          <cell r="C35">
            <v>0</v>
          </cell>
          <cell r="D35" t="str">
            <v>BO</v>
          </cell>
          <cell r="E35">
            <v>6</v>
          </cell>
          <cell r="F35" t="str">
            <v>AVVIATE</v>
          </cell>
          <cell r="G35">
            <v>3</v>
          </cell>
          <cell r="H35">
            <v>4.25</v>
          </cell>
          <cell r="I35">
            <v>8</v>
          </cell>
          <cell r="J35">
            <v>4.25</v>
          </cell>
          <cell r="K35">
            <v>2.5</v>
          </cell>
          <cell r="L35">
            <v>0</v>
          </cell>
          <cell r="M35">
            <v>0</v>
          </cell>
          <cell r="N35">
            <v>2</v>
          </cell>
          <cell r="O35">
            <v>0</v>
          </cell>
          <cell r="P35">
            <v>0</v>
          </cell>
          <cell r="Q35">
            <v>8.5</v>
          </cell>
          <cell r="R35">
            <v>0</v>
          </cell>
          <cell r="S35">
            <v>0</v>
          </cell>
          <cell r="T35">
            <v>6.6666666666666661</v>
          </cell>
          <cell r="U35">
            <v>36.166666666666664</v>
          </cell>
          <cell r="V35">
            <v>7</v>
          </cell>
          <cell r="W35" t="str">
            <v>MEDIO</v>
          </cell>
        </row>
        <row r="36">
          <cell r="A36">
            <v>2080136060</v>
          </cell>
          <cell r="B36" t="str">
            <v>Unione Terre d'acqua</v>
          </cell>
          <cell r="C36">
            <v>0</v>
          </cell>
          <cell r="D36" t="str">
            <v>BO</v>
          </cell>
          <cell r="E36">
            <v>6</v>
          </cell>
          <cell r="F36" t="str">
            <v>AVVIATE</v>
          </cell>
          <cell r="G36">
            <v>3</v>
          </cell>
          <cell r="H36">
            <v>4.5</v>
          </cell>
          <cell r="I36">
            <v>6.9</v>
          </cell>
          <cell r="J36">
            <v>8.5</v>
          </cell>
          <cell r="K36">
            <v>3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22.9</v>
          </cell>
          <cell r="V36">
            <v>4</v>
          </cell>
          <cell r="W36" t="str">
            <v>MINIMO</v>
          </cell>
        </row>
        <row r="37">
          <cell r="A37">
            <v>2080326030</v>
          </cell>
          <cell r="B37" t="str">
            <v>Unione dei Comuni della Romagna Forlivese</v>
          </cell>
          <cell r="C37">
            <v>1</v>
          </cell>
          <cell r="D37" t="str">
            <v>FC</v>
          </cell>
          <cell r="E37">
            <v>15</v>
          </cell>
          <cell r="F37" t="str">
            <v>AVVIATE</v>
          </cell>
          <cell r="G37">
            <v>3</v>
          </cell>
          <cell r="H37">
            <v>3.25</v>
          </cell>
          <cell r="I37">
            <v>0</v>
          </cell>
          <cell r="J37">
            <v>8.5</v>
          </cell>
          <cell r="K37">
            <v>5</v>
          </cell>
          <cell r="L37">
            <v>6</v>
          </cell>
          <cell r="M37">
            <v>3</v>
          </cell>
          <cell r="N37">
            <v>2.6</v>
          </cell>
          <cell r="O37">
            <v>0</v>
          </cell>
          <cell r="P37">
            <v>0</v>
          </cell>
          <cell r="Q37">
            <v>4.6666666666666661</v>
          </cell>
          <cell r="R37">
            <v>0</v>
          </cell>
          <cell r="S37">
            <v>0</v>
          </cell>
          <cell r="T37">
            <v>2.6666666666666665</v>
          </cell>
          <cell r="U37">
            <v>35.68333333333333</v>
          </cell>
          <cell r="V37">
            <v>8</v>
          </cell>
          <cell r="W37" t="str">
            <v>MEDIO</v>
          </cell>
        </row>
        <row r="38">
          <cell r="A38">
            <v>2080506030</v>
          </cell>
          <cell r="B38" t="str">
            <v>Unione Comuni Modenesi Area Nord</v>
          </cell>
          <cell r="C38">
            <v>0</v>
          </cell>
          <cell r="D38" t="str">
            <v>MO</v>
          </cell>
          <cell r="E38">
            <v>9</v>
          </cell>
          <cell r="F38" t="str">
            <v>AVVIATE</v>
          </cell>
          <cell r="G38">
            <v>3</v>
          </cell>
          <cell r="H38">
            <v>4</v>
          </cell>
          <cell r="I38">
            <v>0</v>
          </cell>
          <cell r="J38">
            <v>5.833333333333333</v>
          </cell>
          <cell r="K38">
            <v>3</v>
          </cell>
          <cell r="L38">
            <v>12.6</v>
          </cell>
          <cell r="M38">
            <v>0</v>
          </cell>
          <cell r="N38">
            <v>2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8.8888888888888893</v>
          </cell>
          <cell r="U38">
            <v>36.322222222222223</v>
          </cell>
          <cell r="V38">
            <v>6</v>
          </cell>
          <cell r="W38" t="str">
            <v>MEDIO</v>
          </cell>
        </row>
        <row r="39">
          <cell r="A39">
            <v>2080616080</v>
          </cell>
          <cell r="B39" t="str">
            <v>Unione dei Comuni Alta Val Nure</v>
          </cell>
          <cell r="C39">
            <v>1</v>
          </cell>
          <cell r="D39" t="str">
            <v>PC</v>
          </cell>
          <cell r="E39">
            <v>4</v>
          </cell>
          <cell r="F39" t="str">
            <v>AVVIATE</v>
          </cell>
          <cell r="G39">
            <v>3</v>
          </cell>
          <cell r="H39">
            <v>4</v>
          </cell>
          <cell r="I39">
            <v>0</v>
          </cell>
          <cell r="J39">
            <v>6.5</v>
          </cell>
          <cell r="K39">
            <v>2</v>
          </cell>
          <cell r="L39">
            <v>12.6</v>
          </cell>
          <cell r="M39">
            <v>0</v>
          </cell>
          <cell r="N39">
            <v>0</v>
          </cell>
          <cell r="O39">
            <v>0</v>
          </cell>
          <cell r="P39">
            <v>6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31.1</v>
          </cell>
          <cell r="V39">
            <v>5</v>
          </cell>
          <cell r="W39" t="str">
            <v>MINIMO</v>
          </cell>
        </row>
        <row r="40">
          <cell r="A40">
            <v>2080616040</v>
          </cell>
          <cell r="B40" t="str">
            <v>Unione dei Comuni della Via Emilia Piacentina</v>
          </cell>
          <cell r="C40">
            <v>0</v>
          </cell>
          <cell r="D40" t="str">
            <v>PC</v>
          </cell>
          <cell r="E40">
            <v>2</v>
          </cell>
          <cell r="F40" t="str">
            <v>AVVIATE</v>
          </cell>
          <cell r="G40">
            <v>3</v>
          </cell>
          <cell r="H40">
            <v>2.5</v>
          </cell>
          <cell r="I40">
            <v>4</v>
          </cell>
          <cell r="J40">
            <v>0</v>
          </cell>
          <cell r="K40">
            <v>2.5</v>
          </cell>
          <cell r="L40">
            <v>0</v>
          </cell>
          <cell r="M40">
            <v>0</v>
          </cell>
          <cell r="N40">
            <v>2</v>
          </cell>
          <cell r="O40">
            <v>0</v>
          </cell>
          <cell r="P40">
            <v>0</v>
          </cell>
          <cell r="Q40">
            <v>5</v>
          </cell>
          <cell r="R40">
            <v>0</v>
          </cell>
          <cell r="S40">
            <v>0</v>
          </cell>
          <cell r="T40">
            <v>0</v>
          </cell>
          <cell r="U40">
            <v>16</v>
          </cell>
          <cell r="V40">
            <v>5</v>
          </cell>
          <cell r="W40" t="str">
            <v>MINIMO</v>
          </cell>
        </row>
        <row r="41">
          <cell r="A41">
            <v>2080616060</v>
          </cell>
          <cell r="B41" t="str">
            <v>Unione Montana Valli Trebbia e Luretta</v>
          </cell>
          <cell r="C41">
            <v>1</v>
          </cell>
          <cell r="D41" t="str">
            <v>PC</v>
          </cell>
          <cell r="E41">
            <v>8</v>
          </cell>
          <cell r="F41" t="str">
            <v>AVVIATE</v>
          </cell>
          <cell r="G41">
            <v>3</v>
          </cell>
          <cell r="H41">
            <v>2</v>
          </cell>
          <cell r="I41">
            <v>0</v>
          </cell>
          <cell r="J41">
            <v>0</v>
          </cell>
          <cell r="K41">
            <v>2.5</v>
          </cell>
          <cell r="L41">
            <v>13.5</v>
          </cell>
          <cell r="M41">
            <v>0</v>
          </cell>
          <cell r="N41">
            <v>2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20</v>
          </cell>
          <cell r="V41">
            <v>4</v>
          </cell>
          <cell r="W41" t="str">
            <v>MINIMO</v>
          </cell>
        </row>
        <row r="42">
          <cell r="A42">
            <v>2080566070</v>
          </cell>
          <cell r="B42" t="str">
            <v>Unione dei comuni delle valli del taro e del ceno</v>
          </cell>
          <cell r="C42">
            <v>1</v>
          </cell>
          <cell r="D42" t="str">
            <v>PR</v>
          </cell>
          <cell r="E42">
            <v>9</v>
          </cell>
          <cell r="F42" t="str">
            <v>AVVIATE</v>
          </cell>
          <cell r="G42">
            <v>3</v>
          </cell>
          <cell r="H42">
            <v>2</v>
          </cell>
          <cell r="I42">
            <v>0</v>
          </cell>
          <cell r="J42">
            <v>0</v>
          </cell>
          <cell r="K42">
            <v>2</v>
          </cell>
          <cell r="L42">
            <v>12.9</v>
          </cell>
          <cell r="M42">
            <v>0</v>
          </cell>
          <cell r="N42">
            <v>2.8888888888888888</v>
          </cell>
          <cell r="O42">
            <v>0</v>
          </cell>
          <cell r="P42">
            <v>0</v>
          </cell>
          <cell r="Q42">
            <v>6.4166666666666661</v>
          </cell>
          <cell r="R42">
            <v>0</v>
          </cell>
          <cell r="S42">
            <v>0</v>
          </cell>
          <cell r="T42">
            <v>0</v>
          </cell>
          <cell r="U42">
            <v>26.205555555555556</v>
          </cell>
          <cell r="V42">
            <v>5</v>
          </cell>
          <cell r="W42" t="str">
            <v>MINIMO</v>
          </cell>
        </row>
        <row r="43">
          <cell r="A43">
            <v>2081016010</v>
          </cell>
          <cell r="B43" t="str">
            <v>Unione della Valconca</v>
          </cell>
          <cell r="C43">
            <v>0</v>
          </cell>
          <cell r="D43" t="str">
            <v>RN</v>
          </cell>
          <cell r="E43">
            <v>8</v>
          </cell>
          <cell r="F43" t="str">
            <v>AVVIATE</v>
          </cell>
          <cell r="G43">
            <v>3</v>
          </cell>
          <cell r="H43">
            <v>2.5</v>
          </cell>
          <cell r="I43">
            <v>0</v>
          </cell>
          <cell r="J43">
            <v>7.5</v>
          </cell>
          <cell r="K43">
            <v>5</v>
          </cell>
          <cell r="L43">
            <v>0</v>
          </cell>
          <cell r="M43">
            <v>0</v>
          </cell>
          <cell r="N43">
            <v>2</v>
          </cell>
          <cell r="O43">
            <v>0</v>
          </cell>
          <cell r="P43">
            <v>0</v>
          </cell>
          <cell r="Q43">
            <v>5.6875</v>
          </cell>
          <cell r="R43">
            <v>0</v>
          </cell>
          <cell r="S43">
            <v>0</v>
          </cell>
          <cell r="T43">
            <v>0</v>
          </cell>
          <cell r="U43">
            <v>22.6875</v>
          </cell>
          <cell r="V43">
            <v>5</v>
          </cell>
          <cell r="W43" t="str">
            <v>MINIMO</v>
          </cell>
        </row>
        <row r="44">
          <cell r="A44" t="str">
            <v>Media delle Unioni  AVVIATE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3.22</v>
          </cell>
          <cell r="I44">
            <v>6.3</v>
          </cell>
          <cell r="J44">
            <v>6.85</v>
          </cell>
          <cell r="K44">
            <v>3.06</v>
          </cell>
          <cell r="L44">
            <v>11.52</v>
          </cell>
          <cell r="M44">
            <v>3</v>
          </cell>
          <cell r="N44">
            <v>2.21</v>
          </cell>
          <cell r="O44">
            <v>0</v>
          </cell>
          <cell r="P44">
            <v>6</v>
          </cell>
          <cell r="Q44">
            <v>6.05</v>
          </cell>
          <cell r="R44">
            <v>0</v>
          </cell>
          <cell r="S44">
            <v>0</v>
          </cell>
          <cell r="T44">
            <v>6.07</v>
          </cell>
          <cell r="U44">
            <v>27.451697530864195</v>
          </cell>
          <cell r="V44">
            <v>0</v>
          </cell>
          <cell r="W44">
            <v>0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.bin"/><Relationship Id="rId3" Type="http://schemas.openxmlformats.org/officeDocument/2006/relationships/hyperlink" Target="http://albo.distrettoceramico.mo.it/documents/10979/13151942/convenzione+pubblicit%C3%A0%20e+affissioni+MODIFICATA.pdf/1c5c3fc6-ab2d-4377-92d6-fc41109a78e2" TargetMode="External"/><Relationship Id="rId7" Type="http://schemas.openxmlformats.org/officeDocument/2006/relationships/hyperlink" Target="https://www.distrettoceramico.mo.it/chi-siamo/servizio-sismica/Convenzionerep.n.256del26.06.2018conferimentofunzioniinmateriasismica.pdf" TargetMode="External"/><Relationship Id="rId2" Type="http://schemas.openxmlformats.org/officeDocument/2006/relationships/hyperlink" Target="http://albo.distrettoceramico.mo.it/documents/10979/14377683/schema+convenzione.pdf/074ee05b-1eba-46f9-959c-3f17c5ebed39" TargetMode="External"/><Relationship Id="rId1" Type="http://schemas.openxmlformats.org/officeDocument/2006/relationships/hyperlink" Target="http://albo.distrettoceramico.mo.it/documents/10979/1899365/CONVENZIONE+SIA.pdf/59240d0c-7b38-4df8-b962-c3f4fd203e5b" TargetMode="External"/><Relationship Id="rId6" Type="http://schemas.openxmlformats.org/officeDocument/2006/relationships/hyperlink" Target="http://albo.distrettoceramico.mo.it/documents/10979/1928676/Schema+Convenzione+PROTEZIONE+CIVILE.pdf/d2b7e651-7413-4406-a5eb-d2ead95c363a" TargetMode="External"/><Relationship Id="rId5" Type="http://schemas.openxmlformats.org/officeDocument/2006/relationships/hyperlink" Target="http://albo.distrettoceramico.mo.it/documents/10979/1929030/CONVENZIONE+SERVIZI+SOCIALI.pdf/9df841bd-334a-4c04-afbe-258630e433bd" TargetMode="External"/><Relationship Id="rId4" Type="http://schemas.openxmlformats.org/officeDocument/2006/relationships/hyperlink" Target="http://albo.distrettoceramico.mo.it/documents/10979/1929355/CONVENZIONE+SUAP.pdf/064f2c83-d299-4bb3-8b58-bdbb4f6a0274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B1:D10"/>
  <sheetViews>
    <sheetView showGridLines="0" tabSelected="1" workbookViewId="0">
      <selection activeCell="G7" sqref="G7"/>
    </sheetView>
  </sheetViews>
  <sheetFormatPr defaultRowHeight="15"/>
  <cols>
    <col min="1" max="1" width="21.5703125" customWidth="1"/>
    <col min="2" max="2" width="58" customWidth="1"/>
    <col min="3" max="3" width="60.5703125" customWidth="1"/>
  </cols>
  <sheetData>
    <row r="1" spans="2:4" ht="37.5" customHeight="1">
      <c r="B1" s="103" t="s">
        <v>37</v>
      </c>
      <c r="C1" s="103"/>
    </row>
    <row r="2" spans="2:4" ht="46.5" customHeight="1">
      <c r="B2" s="69"/>
      <c r="C2" s="76" t="s">
        <v>128</v>
      </c>
    </row>
    <row r="3" spans="2:4" ht="24" customHeight="1">
      <c r="B3" s="102"/>
      <c r="C3" s="67" t="s">
        <v>5</v>
      </c>
    </row>
    <row r="4" spans="2:4" ht="23.25" customHeight="1">
      <c r="B4" s="102"/>
      <c r="C4" s="17" t="s">
        <v>1</v>
      </c>
    </row>
    <row r="5" spans="2:4" ht="24" customHeight="1">
      <c r="B5" s="102"/>
      <c r="C5" s="18" t="s">
        <v>2</v>
      </c>
    </row>
    <row r="6" spans="2:4" ht="25.5" customHeight="1">
      <c r="B6" s="102"/>
      <c r="C6" s="19" t="s">
        <v>3</v>
      </c>
    </row>
    <row r="7" spans="2:4" ht="27.75" customHeight="1">
      <c r="B7" s="102"/>
      <c r="C7" s="27" t="s">
        <v>4</v>
      </c>
    </row>
    <row r="8" spans="2:4" ht="22.5" customHeight="1">
      <c r="B8" s="102"/>
      <c r="C8" s="80" t="s">
        <v>120</v>
      </c>
      <c r="D8" s="81"/>
    </row>
    <row r="9" spans="2:4" ht="15" customHeight="1">
      <c r="B9" s="69"/>
      <c r="C9" s="38" t="s">
        <v>36</v>
      </c>
    </row>
    <row r="10" spans="2:4" ht="21">
      <c r="B10" s="69"/>
      <c r="C10" s="39">
        <v>2080506060</v>
      </c>
    </row>
  </sheetData>
  <mergeCells count="2">
    <mergeCell ref="B3:B8"/>
    <mergeCell ref="B1:C1"/>
  </mergeCells>
  <hyperlinks>
    <hyperlink ref="C3" location="Sintesi!A1" display="Dati di Sintesi"/>
    <hyperlink ref="C4" location="Spese!A1" display="Le Spese dell’Unione"/>
    <hyperlink ref="C5" location="'Risorse gestioni associate'!B3" display="Le Risorse per le gestioni associate"/>
    <hyperlink ref="C6" location="'Le Funzioni'!A1" display="Le funzioni associate in cifre"/>
    <hyperlink ref="C7" location="'Andamento '!A1" display="L’andamento delle funzioni associate"/>
    <hyperlink ref="C8" location="Completezza!A1" display="Completezza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>
    <tabColor theme="9" tint="-0.249977111117893"/>
  </sheetPr>
  <dimension ref="B2:F11"/>
  <sheetViews>
    <sheetView showGridLines="0" workbookViewId="0">
      <selection activeCell="L7" sqref="L7"/>
    </sheetView>
  </sheetViews>
  <sheetFormatPr defaultRowHeight="15"/>
  <cols>
    <col min="3" max="3" width="32.28515625" customWidth="1"/>
    <col min="6" max="6" width="33.7109375" customWidth="1"/>
  </cols>
  <sheetData>
    <row r="2" spans="2:6">
      <c r="B2" s="28" t="s">
        <v>35</v>
      </c>
    </row>
    <row r="3" spans="2:6" ht="20.25">
      <c r="C3" s="50" t="s">
        <v>0</v>
      </c>
      <c r="D3" s="50"/>
      <c r="E3" s="55"/>
      <c r="F3" s="55"/>
    </row>
    <row r="4" spans="2:6" ht="24" customHeight="1">
      <c r="C4" s="51" t="s">
        <v>6</v>
      </c>
      <c r="D4" s="104">
        <v>120147</v>
      </c>
      <c r="E4" s="105"/>
      <c r="F4" s="106"/>
    </row>
    <row r="5" spans="2:6" ht="27" customHeight="1">
      <c r="C5" s="52" t="s">
        <v>7</v>
      </c>
      <c r="D5" s="104">
        <v>424.774</v>
      </c>
      <c r="E5" s="105"/>
      <c r="F5" s="106"/>
    </row>
    <row r="6" spans="2:6" ht="82.5">
      <c r="C6" s="53" t="s">
        <v>8</v>
      </c>
      <c r="D6" s="1"/>
      <c r="E6" s="2" t="s">
        <v>9</v>
      </c>
      <c r="F6" s="93" t="s">
        <v>148</v>
      </c>
    </row>
    <row r="7" spans="2:6" ht="44.25" customHeight="1">
      <c r="C7" s="53" t="s">
        <v>10</v>
      </c>
      <c r="D7" s="56" t="s">
        <v>124</v>
      </c>
      <c r="E7" s="40"/>
      <c r="F7" s="79" t="s">
        <v>125</v>
      </c>
    </row>
    <row r="8" spans="2:6" ht="49.5" customHeight="1">
      <c r="C8" s="54" t="s">
        <v>12</v>
      </c>
      <c r="D8" s="56" t="s">
        <v>124</v>
      </c>
      <c r="E8" s="2" t="s">
        <v>11</v>
      </c>
      <c r="F8" s="56" t="s">
        <v>126</v>
      </c>
    </row>
    <row r="11" spans="2:6">
      <c r="C11" s="4" t="s">
        <v>13</v>
      </c>
    </row>
  </sheetData>
  <mergeCells count="2">
    <mergeCell ref="D4:F4"/>
    <mergeCell ref="D5:F5"/>
  </mergeCells>
  <hyperlinks>
    <hyperlink ref="C11" location="_ftnref1" display="_ftnref1"/>
    <hyperlink ref="B2" location="Indice!A1" display="←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>
    <tabColor rgb="FF0070C0"/>
  </sheetPr>
  <dimension ref="A1:D19"/>
  <sheetViews>
    <sheetView showGridLines="0" workbookViewId="0">
      <selection activeCell="J6" sqref="J6"/>
    </sheetView>
  </sheetViews>
  <sheetFormatPr defaultRowHeight="15"/>
  <cols>
    <col min="2" max="2" width="11.7109375" customWidth="1"/>
    <col min="3" max="3" width="40.28515625" customWidth="1"/>
    <col min="4" max="4" width="54.140625" customWidth="1"/>
  </cols>
  <sheetData>
    <row r="1" spans="1:4" ht="25.5" customHeight="1">
      <c r="A1" s="28" t="s">
        <v>35</v>
      </c>
    </row>
    <row r="2" spans="1:4" ht="28.5" customHeight="1">
      <c r="B2" s="107" t="s">
        <v>1</v>
      </c>
      <c r="C2" s="108"/>
      <c r="D2" s="108"/>
    </row>
    <row r="3" spans="1:4" ht="32.25" customHeight="1">
      <c r="B3" s="35">
        <v>1</v>
      </c>
      <c r="C3" s="36" t="s">
        <v>82</v>
      </c>
      <c r="D3" s="94">
        <v>12</v>
      </c>
    </row>
    <row r="4" spans="1:4" ht="28.5" customHeight="1">
      <c r="B4" s="47" t="s">
        <v>73</v>
      </c>
      <c r="C4" s="46" t="s">
        <v>104</v>
      </c>
      <c r="D4" s="94">
        <v>98</v>
      </c>
    </row>
    <row r="5" spans="1:4" ht="30" customHeight="1">
      <c r="B5" s="47" t="s">
        <v>74</v>
      </c>
      <c r="C5" s="46" t="s">
        <v>105</v>
      </c>
      <c r="D5" s="94">
        <v>0</v>
      </c>
    </row>
    <row r="6" spans="1:4" ht="32.25" customHeight="1">
      <c r="B6" s="35">
        <v>2</v>
      </c>
      <c r="C6" s="36" t="s">
        <v>75</v>
      </c>
      <c r="D6" s="95">
        <v>0.12</v>
      </c>
    </row>
    <row r="7" spans="1:4" ht="24.75" customHeight="1">
      <c r="B7" s="35">
        <v>3</v>
      </c>
      <c r="C7" s="36" t="s">
        <v>76</v>
      </c>
      <c r="D7" s="70">
        <v>13865230.41</v>
      </c>
    </row>
    <row r="8" spans="1:4" ht="33">
      <c r="B8" s="35">
        <v>4</v>
      </c>
      <c r="C8" s="36" t="s">
        <v>77</v>
      </c>
      <c r="D8" s="70">
        <v>374938</v>
      </c>
    </row>
    <row r="9" spans="1:4" ht="18">
      <c r="B9" s="35">
        <v>5</v>
      </c>
      <c r="C9" s="36" t="s">
        <v>79</v>
      </c>
      <c r="D9" s="70">
        <v>115</v>
      </c>
    </row>
    <row r="10" spans="1:4" ht="33">
      <c r="B10" s="35">
        <v>6</v>
      </c>
      <c r="C10" s="36" t="s">
        <v>80</v>
      </c>
      <c r="D10" s="70">
        <v>3</v>
      </c>
    </row>
    <row r="11" spans="1:4" ht="15.75">
      <c r="B11" s="30" t="s">
        <v>83</v>
      </c>
    </row>
    <row r="12" spans="1:4" ht="15.75">
      <c r="B12" s="30" t="s">
        <v>97</v>
      </c>
    </row>
    <row r="13" spans="1:4" ht="15.75">
      <c r="B13" s="30" t="s">
        <v>98</v>
      </c>
    </row>
    <row r="14" spans="1:4" ht="15.75">
      <c r="B14" s="30" t="s">
        <v>81</v>
      </c>
    </row>
    <row r="15" spans="1:4">
      <c r="B15" s="3" t="s">
        <v>78</v>
      </c>
    </row>
    <row r="16" spans="1:4" ht="17.25">
      <c r="B16" s="5" t="s">
        <v>99</v>
      </c>
    </row>
    <row r="17" spans="2:2">
      <c r="B17" s="3" t="s">
        <v>100</v>
      </c>
    </row>
    <row r="18" spans="2:2">
      <c r="B18" s="3" t="s">
        <v>101</v>
      </c>
    </row>
    <row r="19" spans="2:2" ht="15.75">
      <c r="B19" s="66" t="s">
        <v>119</v>
      </c>
    </row>
  </sheetData>
  <mergeCells count="1">
    <mergeCell ref="B2:D2"/>
  </mergeCells>
  <hyperlinks>
    <hyperlink ref="A1" location="Indice!A1" display="←"/>
  </hyperlinks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>
    <tabColor theme="4" tint="-0.249977111117893"/>
  </sheetPr>
  <dimension ref="A1:F12"/>
  <sheetViews>
    <sheetView showGridLines="0" zoomScale="85" zoomScaleNormal="85" workbookViewId="0">
      <selection activeCell="H6" sqref="H6"/>
    </sheetView>
  </sheetViews>
  <sheetFormatPr defaultRowHeight="15"/>
  <cols>
    <col min="2" max="2" width="8.140625" customWidth="1"/>
    <col min="3" max="3" width="44.28515625" customWidth="1"/>
    <col min="4" max="4" width="18.7109375" customWidth="1"/>
    <col min="5" max="6" width="19" bestFit="1" customWidth="1"/>
  </cols>
  <sheetData>
    <row r="1" spans="1:6" ht="23.25" customHeight="1">
      <c r="A1" s="28" t="s">
        <v>35</v>
      </c>
    </row>
    <row r="3" spans="1:6" ht="20.25">
      <c r="B3" s="109" t="s">
        <v>2</v>
      </c>
      <c r="C3" s="110"/>
      <c r="D3" s="20"/>
      <c r="E3" s="20"/>
      <c r="F3" s="20"/>
    </row>
    <row r="4" spans="1:6" ht="18.75">
      <c r="B4" s="21"/>
      <c r="C4" s="22"/>
      <c r="D4" s="6" t="s">
        <v>106</v>
      </c>
      <c r="E4" s="6" t="s">
        <v>107</v>
      </c>
      <c r="F4" s="6" t="s">
        <v>84</v>
      </c>
    </row>
    <row r="5" spans="1:6" ht="35.25" customHeight="1">
      <c r="B5" s="23">
        <v>7</v>
      </c>
      <c r="C5" s="24" t="s">
        <v>14</v>
      </c>
      <c r="D5" s="70">
        <v>9692173.6899999995</v>
      </c>
      <c r="E5" s="70">
        <v>10017322.630000001</v>
      </c>
      <c r="F5" s="70">
        <v>11133695.970000001</v>
      </c>
    </row>
    <row r="6" spans="1:6" ht="63" customHeight="1">
      <c r="B6" s="23">
        <v>8</v>
      </c>
      <c r="C6" s="24" t="s">
        <v>15</v>
      </c>
      <c r="D6" s="70">
        <v>401999.4808372453</v>
      </c>
      <c r="E6" s="70">
        <v>418591.07180464803</v>
      </c>
      <c r="F6" s="70">
        <v>394722.97</v>
      </c>
    </row>
    <row r="7" spans="1:6" ht="51" customHeight="1">
      <c r="B7" s="23">
        <v>9</v>
      </c>
      <c r="C7" s="24" t="s">
        <v>16</v>
      </c>
      <c r="D7" s="70">
        <v>54789.599999999999</v>
      </c>
      <c r="E7" s="70">
        <v>58547.86</v>
      </c>
      <c r="F7" s="70">
        <v>59274.12</v>
      </c>
    </row>
    <row r="8" spans="1:6" ht="57.75" customHeight="1">
      <c r="B8" s="23">
        <v>10</v>
      </c>
      <c r="C8" s="24" t="s">
        <v>102</v>
      </c>
      <c r="D8" s="70">
        <v>42107.29</v>
      </c>
      <c r="E8" s="70">
        <v>109614.8</v>
      </c>
      <c r="F8" s="70">
        <v>143156.29999999999</v>
      </c>
    </row>
    <row r="9" spans="1:6" ht="17.25">
      <c r="B9" s="29" t="s">
        <v>85</v>
      </c>
    </row>
    <row r="10" spans="1:6" ht="17.25">
      <c r="B10" s="68" t="s">
        <v>103</v>
      </c>
    </row>
    <row r="11" spans="1:6" ht="17.25">
      <c r="B11" s="68" t="s">
        <v>108</v>
      </c>
    </row>
    <row r="12" spans="1:6" ht="15.75">
      <c r="B12" s="66" t="s">
        <v>119</v>
      </c>
    </row>
  </sheetData>
  <mergeCells count="1">
    <mergeCell ref="B3:C3"/>
  </mergeCells>
  <hyperlinks>
    <hyperlink ref="A1" location="Indice!A1" display="←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>
    <tabColor rgb="FFED5613"/>
  </sheetPr>
  <dimension ref="A1:K22"/>
  <sheetViews>
    <sheetView showGridLines="0" topLeftCell="A10" zoomScale="85" zoomScaleNormal="85" workbookViewId="0">
      <selection activeCell="I11" sqref="I11"/>
    </sheetView>
  </sheetViews>
  <sheetFormatPr defaultRowHeight="15"/>
  <cols>
    <col min="2" max="2" width="34.42578125" customWidth="1"/>
    <col min="3" max="3" width="10.42578125" customWidth="1"/>
    <col min="4" max="4" width="12" customWidth="1"/>
    <col min="5" max="5" width="12.28515625" customWidth="1"/>
    <col min="6" max="6" width="14.140625" customWidth="1"/>
    <col min="7" max="7" width="14.28515625" customWidth="1"/>
    <col min="8" max="8" width="20.5703125" customWidth="1"/>
    <col min="9" max="9" width="36.7109375" customWidth="1"/>
    <col min="10" max="10" width="3.140625" customWidth="1"/>
  </cols>
  <sheetData>
    <row r="1" spans="1:11" ht="21" customHeight="1">
      <c r="A1" s="28" t="s">
        <v>35</v>
      </c>
    </row>
    <row r="2" spans="1:11" ht="21">
      <c r="B2" s="34" t="s">
        <v>3</v>
      </c>
      <c r="C2" s="16"/>
      <c r="D2" s="16"/>
      <c r="E2" s="71">
        <v>2018</v>
      </c>
      <c r="F2" s="16"/>
      <c r="G2" s="16"/>
      <c r="H2" s="16"/>
      <c r="I2" s="16"/>
      <c r="K2" s="37" t="s">
        <v>32</v>
      </c>
    </row>
    <row r="3" spans="1:11" ht="70.5" customHeight="1">
      <c r="B3" s="15"/>
      <c r="C3" s="48" t="s">
        <v>86</v>
      </c>
      <c r="D3" s="48" t="s">
        <v>17</v>
      </c>
      <c r="E3" s="48" t="s">
        <v>87</v>
      </c>
      <c r="F3" s="48" t="s">
        <v>88</v>
      </c>
      <c r="G3" s="48" t="s">
        <v>89</v>
      </c>
      <c r="H3" s="48" t="s">
        <v>90</v>
      </c>
      <c r="I3" s="10" t="s">
        <v>92</v>
      </c>
      <c r="K3" s="29" t="s">
        <v>25</v>
      </c>
    </row>
    <row r="4" spans="1:11" ht="231">
      <c r="B4" s="31" t="s">
        <v>109</v>
      </c>
      <c r="C4" s="7" t="s">
        <v>130</v>
      </c>
      <c r="D4" s="91" t="s">
        <v>141</v>
      </c>
      <c r="E4" s="7" t="s">
        <v>133</v>
      </c>
      <c r="F4" s="7">
        <v>0.5</v>
      </c>
      <c r="G4" s="7">
        <v>13</v>
      </c>
      <c r="H4" s="82">
        <v>2059585.9</v>
      </c>
      <c r="I4" s="86" t="s">
        <v>135</v>
      </c>
      <c r="K4" s="29" t="s">
        <v>26</v>
      </c>
    </row>
    <row r="5" spans="1:11" ht="270">
      <c r="B5" s="31" t="s">
        <v>18</v>
      </c>
      <c r="C5" s="7" t="s">
        <v>130</v>
      </c>
      <c r="D5" s="7" t="s">
        <v>139</v>
      </c>
      <c r="E5" s="7" t="s">
        <v>133</v>
      </c>
      <c r="F5" s="7">
        <v>1</v>
      </c>
      <c r="G5" s="7">
        <v>14</v>
      </c>
      <c r="H5" s="83">
        <v>26131.16</v>
      </c>
      <c r="I5" s="87" t="s">
        <v>136</v>
      </c>
      <c r="K5" s="9" t="s">
        <v>27</v>
      </c>
    </row>
    <row r="6" spans="1:11" ht="16.5">
      <c r="B6" s="31" t="s">
        <v>19</v>
      </c>
      <c r="C6" s="7" t="s">
        <v>131</v>
      </c>
      <c r="D6" s="7"/>
      <c r="E6" s="7"/>
      <c r="F6" s="7"/>
      <c r="G6" s="7"/>
      <c r="H6" s="83"/>
      <c r="I6" s="7"/>
      <c r="K6" s="9" t="s">
        <v>28</v>
      </c>
    </row>
    <row r="7" spans="1:11" ht="16.5">
      <c r="B7" s="31" t="s">
        <v>20</v>
      </c>
      <c r="C7" s="7" t="s">
        <v>131</v>
      </c>
      <c r="D7" s="7"/>
      <c r="E7" s="7"/>
      <c r="F7" s="7"/>
      <c r="G7" s="7"/>
      <c r="H7" s="83"/>
      <c r="I7" s="7"/>
      <c r="K7" s="9" t="s">
        <v>29</v>
      </c>
    </row>
    <row r="8" spans="1:11" ht="198">
      <c r="B8" s="31" t="s">
        <v>21</v>
      </c>
      <c r="C8" s="7" t="s">
        <v>130</v>
      </c>
      <c r="D8" s="91" t="s">
        <v>147</v>
      </c>
      <c r="E8" s="7" t="s">
        <v>133</v>
      </c>
      <c r="F8" s="7"/>
      <c r="G8" s="7">
        <v>2</v>
      </c>
      <c r="H8" s="83">
        <v>21355.73</v>
      </c>
      <c r="I8" s="85" t="s">
        <v>146</v>
      </c>
      <c r="K8" s="9" t="s">
        <v>30</v>
      </c>
    </row>
    <row r="9" spans="1:11" ht="231">
      <c r="B9" s="31" t="s">
        <v>22</v>
      </c>
      <c r="C9" s="7" t="s">
        <v>130</v>
      </c>
      <c r="D9" s="91" t="s">
        <v>141</v>
      </c>
      <c r="E9" s="7" t="s">
        <v>133</v>
      </c>
      <c r="F9" s="7">
        <v>7</v>
      </c>
      <c r="G9" s="7">
        <v>56</v>
      </c>
      <c r="H9" s="83">
        <v>12284263.390000001</v>
      </c>
      <c r="I9" s="85" t="s">
        <v>145</v>
      </c>
      <c r="K9" s="49" t="s">
        <v>91</v>
      </c>
    </row>
    <row r="10" spans="1:11" ht="16.5">
      <c r="B10" s="31" t="s">
        <v>110</v>
      </c>
      <c r="C10" s="7" t="s">
        <v>131</v>
      </c>
      <c r="D10" s="7" t="s">
        <v>132</v>
      </c>
      <c r="E10" s="7"/>
      <c r="F10" s="7"/>
      <c r="G10" s="7"/>
      <c r="H10" s="83"/>
      <c r="I10" s="7"/>
      <c r="K10" s="29" t="s">
        <v>93</v>
      </c>
    </row>
    <row r="11" spans="1:11" ht="60">
      <c r="B11" s="113" t="s">
        <v>111</v>
      </c>
      <c r="C11" s="115" t="s">
        <v>150</v>
      </c>
      <c r="D11" s="117" t="s">
        <v>141</v>
      </c>
      <c r="E11" s="115" t="s">
        <v>133</v>
      </c>
      <c r="F11" s="119">
        <v>1</v>
      </c>
      <c r="G11" s="115">
        <v>9</v>
      </c>
      <c r="H11" s="111">
        <v>273260.23</v>
      </c>
      <c r="I11" s="96" t="s">
        <v>149</v>
      </c>
      <c r="K11" s="29" t="s">
        <v>31</v>
      </c>
    </row>
    <row r="12" spans="1:11" ht="75">
      <c r="B12" s="114"/>
      <c r="C12" s="116"/>
      <c r="D12" s="118"/>
      <c r="E12" s="116"/>
      <c r="F12" s="120"/>
      <c r="G12" s="116"/>
      <c r="H12" s="112"/>
      <c r="I12" s="101" t="s">
        <v>151</v>
      </c>
      <c r="K12" s="29"/>
    </row>
    <row r="13" spans="1:11" ht="16.5">
      <c r="B13" s="33" t="s">
        <v>112</v>
      </c>
      <c r="C13" s="100" t="s">
        <v>131</v>
      </c>
      <c r="D13" s="99"/>
      <c r="E13" s="97"/>
      <c r="F13" s="97"/>
      <c r="G13" s="97"/>
      <c r="H13" s="98"/>
      <c r="I13" s="8"/>
      <c r="K13" s="72" t="s">
        <v>116</v>
      </c>
    </row>
    <row r="14" spans="1:11" ht="35.25" customHeight="1">
      <c r="B14" s="32" t="s">
        <v>113</v>
      </c>
      <c r="C14" s="97" t="s">
        <v>131</v>
      </c>
      <c r="D14" s="97"/>
      <c r="E14" s="97"/>
      <c r="F14" s="97"/>
      <c r="G14" s="97"/>
      <c r="H14" s="98"/>
      <c r="I14" s="25"/>
    </row>
    <row r="15" spans="1:11" ht="231">
      <c r="B15" s="33" t="s">
        <v>114</v>
      </c>
      <c r="C15" s="25" t="s">
        <v>130</v>
      </c>
      <c r="D15" s="91" t="s">
        <v>141</v>
      </c>
      <c r="E15" s="25" t="s">
        <v>133</v>
      </c>
      <c r="F15" s="25"/>
      <c r="G15" s="25">
        <v>10</v>
      </c>
      <c r="H15" s="84">
        <v>294314.78999999998</v>
      </c>
      <c r="I15" s="89" t="s">
        <v>138</v>
      </c>
    </row>
    <row r="16" spans="1:11" ht="16.5">
      <c r="B16" s="33" t="s">
        <v>115</v>
      </c>
      <c r="C16" s="25" t="s">
        <v>131</v>
      </c>
      <c r="D16" s="25"/>
      <c r="E16" s="25" t="s">
        <v>134</v>
      </c>
      <c r="F16" s="25">
        <v>1</v>
      </c>
      <c r="G16" s="25">
        <v>1</v>
      </c>
      <c r="H16" s="25"/>
      <c r="I16" s="25"/>
    </row>
    <row r="17" spans="2:9" ht="16.5">
      <c r="B17" s="33" t="s">
        <v>23</v>
      </c>
      <c r="C17" s="25" t="s">
        <v>131</v>
      </c>
      <c r="D17" s="25"/>
      <c r="E17" s="25" t="s">
        <v>134</v>
      </c>
      <c r="F17" s="25">
        <v>1</v>
      </c>
      <c r="G17" s="25"/>
      <c r="H17" s="26"/>
      <c r="I17" s="25"/>
    </row>
    <row r="18" spans="2:9" ht="270">
      <c r="B18" s="33" t="s">
        <v>24</v>
      </c>
      <c r="C18" s="25" t="s">
        <v>144</v>
      </c>
      <c r="D18" s="7" t="s">
        <v>139</v>
      </c>
      <c r="E18" s="25" t="s">
        <v>134</v>
      </c>
      <c r="F18" s="25">
        <v>0.5</v>
      </c>
      <c r="G18" s="25">
        <v>0</v>
      </c>
      <c r="H18" s="92">
        <v>171631.91</v>
      </c>
      <c r="I18" s="88" t="s">
        <v>140</v>
      </c>
    </row>
    <row r="19" spans="2:9" ht="132">
      <c r="B19" s="33" t="s">
        <v>24</v>
      </c>
      <c r="C19" s="25" t="s">
        <v>143</v>
      </c>
      <c r="D19" s="91" t="s">
        <v>142</v>
      </c>
      <c r="E19" s="25" t="s">
        <v>133</v>
      </c>
      <c r="F19" s="25">
        <v>0</v>
      </c>
      <c r="G19" s="25">
        <v>1.99</v>
      </c>
      <c r="H19" s="92">
        <v>16792.73</v>
      </c>
      <c r="I19" s="90" t="s">
        <v>137</v>
      </c>
    </row>
    <row r="20" spans="2:9" ht="30">
      <c r="B20" s="33" t="s">
        <v>24</v>
      </c>
      <c r="C20" s="25"/>
      <c r="D20" s="25"/>
      <c r="E20" s="25"/>
      <c r="F20" s="25"/>
      <c r="G20" s="25"/>
      <c r="H20" s="26"/>
      <c r="I20" s="25"/>
    </row>
    <row r="21" spans="2:9" ht="30">
      <c r="B21" s="33" t="s">
        <v>24</v>
      </c>
      <c r="C21" s="25"/>
      <c r="D21" s="25"/>
      <c r="E21" s="25"/>
      <c r="F21" s="25"/>
      <c r="G21" s="25"/>
      <c r="H21" s="26"/>
      <c r="I21" s="25"/>
    </row>
    <row r="22" spans="2:9" ht="30">
      <c r="B22" s="33" t="s">
        <v>24</v>
      </c>
      <c r="C22" s="25"/>
      <c r="D22" s="25"/>
      <c r="E22" s="25"/>
      <c r="F22" s="25"/>
      <c r="G22" s="25"/>
      <c r="H22" s="26"/>
      <c r="I22" s="25"/>
    </row>
  </sheetData>
  <mergeCells count="7">
    <mergeCell ref="H11:H12"/>
    <mergeCell ref="B11:B12"/>
    <mergeCell ref="C11:C12"/>
    <mergeCell ref="D11:D12"/>
    <mergeCell ref="E11:E12"/>
    <mergeCell ref="F11:F12"/>
    <mergeCell ref="G11:G12"/>
  </mergeCells>
  <hyperlinks>
    <hyperlink ref="A1" location="Indice!A1" display="←"/>
    <hyperlink ref="I4" r:id="rId1"/>
    <hyperlink ref="N18" display="http://albo.distrettoceramico.mo.it/web/trasparenza/papca-g?p_p_id=jcitygovalbopubblicazioni_WAR_jcitygovalbiportlet&amp;p_p_lifecycle=2&amp;p_p_state=pop_up&amp;p_p_mode=view&amp;p_p_resource_id=downloadAllegato&amp;p_p_cacheability=cacheLevelPage&amp;controlPanelCategory=portl"/>
    <hyperlink ref="I18" display="http://albo.distrettoceramico.mo.it/web/trasparenza/papca-g?p_p_id=jcitygovalbopubblicazioni_WAR_jcitygovalbiportlet&amp;p_p_lifecycle=2&amp;p_p_state=pop_up&amp;p_p_mode=view&amp;p_p_resource_id=downloadAllegato&amp;p_p_cacheability=cacheLevelPage&amp;controlPanelCategory=portl"/>
    <hyperlink ref="I15" r:id="rId2"/>
    <hyperlink ref="I19" r:id="rId3"/>
    <hyperlink ref="I11" r:id="rId4"/>
    <hyperlink ref="I9" r:id="rId5"/>
    <hyperlink ref="I8" r:id="rId6"/>
    <hyperlink ref="I12" r:id="rId7"/>
  </hyperlinks>
  <pageMargins left="0.7" right="0.7" top="0.75" bottom="0.75" header="0.3" footer="0.3"/>
  <pageSetup paperSize="9" orientation="portrait" r:id="rId8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>
    <tabColor rgb="FF9933FF"/>
  </sheetPr>
  <dimension ref="A1:D12"/>
  <sheetViews>
    <sheetView showGridLines="0" workbookViewId="0">
      <selection activeCell="B8" sqref="B8:D8"/>
    </sheetView>
  </sheetViews>
  <sheetFormatPr defaultRowHeight="15"/>
  <cols>
    <col min="1" max="1" width="9.140625" customWidth="1"/>
    <col min="2" max="2" width="25.7109375" customWidth="1"/>
    <col min="3" max="3" width="26.7109375" customWidth="1"/>
    <col min="4" max="4" width="29.7109375" customWidth="1"/>
    <col min="5" max="5" width="9.140625" customWidth="1"/>
    <col min="9" max="10" width="9.140625" customWidth="1"/>
    <col min="12" max="12" width="9.140625" customWidth="1"/>
  </cols>
  <sheetData>
    <row r="1" spans="1:4" ht="23.25" customHeight="1">
      <c r="A1" s="28" t="s">
        <v>35</v>
      </c>
    </row>
    <row r="3" spans="1:4" ht="30" customHeight="1">
      <c r="B3" s="121" t="s">
        <v>118</v>
      </c>
      <c r="C3" s="122"/>
      <c r="D3" s="123"/>
    </row>
    <row r="4" spans="1:4" ht="48">
      <c r="B4" s="13"/>
      <c r="C4" s="6" t="s">
        <v>121</v>
      </c>
      <c r="D4" s="11" t="s">
        <v>122</v>
      </c>
    </row>
    <row r="5" spans="1:4" ht="39.75" customHeight="1">
      <c r="B5" s="14" t="s">
        <v>33</v>
      </c>
      <c r="C5" s="75">
        <v>4</v>
      </c>
      <c r="D5" s="75">
        <v>5</v>
      </c>
    </row>
    <row r="6" spans="1:4" ht="34.5" customHeight="1">
      <c r="B6" s="14" t="s">
        <v>34</v>
      </c>
      <c r="C6" s="75">
        <v>4</v>
      </c>
      <c r="D6" s="75" t="s">
        <v>129</v>
      </c>
    </row>
    <row r="7" spans="1:4" ht="21.75" customHeight="1">
      <c r="B7" s="14" t="s">
        <v>123</v>
      </c>
      <c r="C7" s="75">
        <v>5</v>
      </c>
      <c r="D7" s="75">
        <v>1</v>
      </c>
    </row>
    <row r="8" spans="1:4" ht="91.5" customHeight="1">
      <c r="B8" s="124" t="s">
        <v>127</v>
      </c>
      <c r="C8" s="124"/>
      <c r="D8" s="124"/>
    </row>
    <row r="9" spans="1:4" ht="15.75" customHeight="1">
      <c r="B9" s="125"/>
      <c r="C9" s="125"/>
      <c r="D9" s="125"/>
    </row>
    <row r="10" spans="1:4" ht="7.5" customHeight="1"/>
    <row r="11" spans="1:4" ht="15.75">
      <c r="B11" s="66" t="s">
        <v>119</v>
      </c>
    </row>
    <row r="12" spans="1:4">
      <c r="B12" s="12"/>
    </row>
  </sheetData>
  <mergeCells count="3">
    <mergeCell ref="B3:D3"/>
    <mergeCell ref="B8:D8"/>
    <mergeCell ref="B9:D9"/>
  </mergeCells>
  <hyperlinks>
    <hyperlink ref="A1" location="Indice!A1" display="←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7">
    <tabColor theme="7"/>
  </sheetPr>
  <dimension ref="A1:R15"/>
  <sheetViews>
    <sheetView showGridLines="0" zoomScaleNormal="100" workbookViewId="0"/>
  </sheetViews>
  <sheetFormatPr defaultRowHeight="15"/>
  <cols>
    <col min="1" max="1" width="19.28515625" customWidth="1"/>
    <col min="2" max="2" width="9.7109375" customWidth="1"/>
    <col min="3" max="3" width="10.140625" customWidth="1"/>
    <col min="4" max="4" width="13.42578125" customWidth="1"/>
    <col min="5" max="5" width="10.42578125" customWidth="1"/>
    <col min="7" max="7" width="11.28515625" customWidth="1"/>
    <col min="9" max="9" width="10.5703125" customWidth="1"/>
    <col min="10" max="10" width="9.5703125" customWidth="1"/>
    <col min="11" max="11" width="12.42578125" customWidth="1"/>
    <col min="12" max="12" width="10.28515625" customWidth="1"/>
    <col min="13" max="13" width="9.140625" customWidth="1"/>
    <col min="15" max="15" width="10.7109375" customWidth="1"/>
    <col min="18" max="18" width="7.42578125" customWidth="1"/>
  </cols>
  <sheetData>
    <row r="1" spans="1:18" ht="23.25" customHeight="1">
      <c r="A1" s="28" t="s">
        <v>35</v>
      </c>
    </row>
    <row r="2" spans="1:18" ht="21.75" customHeight="1">
      <c r="B2" s="126" t="s">
        <v>95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</row>
    <row r="3" spans="1:18" ht="30" customHeight="1">
      <c r="A3" s="60">
        <v>2018</v>
      </c>
      <c r="B3" s="131" t="s">
        <v>53</v>
      </c>
      <c r="C3" s="132"/>
      <c r="D3" s="132"/>
      <c r="E3" s="132"/>
      <c r="F3" s="59"/>
      <c r="G3" s="130" t="s">
        <v>54</v>
      </c>
      <c r="H3" s="130"/>
      <c r="I3" s="74" t="str">
        <f>VLOOKUP(Indice!$C$10,[1]PRT2018!$A$7:$W$44,23,FALSE)</f>
        <v>MEDIO</v>
      </c>
      <c r="J3" s="58"/>
      <c r="K3" s="59"/>
      <c r="L3" s="130" t="s">
        <v>71</v>
      </c>
      <c r="M3" s="133"/>
      <c r="N3" s="78">
        <f>VLOOKUP(Indice!$C$10,[1]PRT2018!$A$7:$W$44,22,FALSE)</f>
        <v>6</v>
      </c>
      <c r="O3" s="41" t="s">
        <v>38</v>
      </c>
      <c r="P3" s="129" t="s">
        <v>96</v>
      </c>
      <c r="Q3" s="129"/>
      <c r="R3" s="129"/>
    </row>
    <row r="4" spans="1:18" ht="59.25" customHeight="1">
      <c r="A4" s="42"/>
      <c r="B4" s="43" t="s">
        <v>39</v>
      </c>
      <c r="C4" s="43" t="s">
        <v>40</v>
      </c>
      <c r="D4" s="43" t="s">
        <v>41</v>
      </c>
      <c r="E4" s="43" t="s">
        <v>42</v>
      </c>
      <c r="F4" s="43" t="s">
        <v>43</v>
      </c>
      <c r="G4" s="41" t="s">
        <v>44</v>
      </c>
      <c r="H4" s="43" t="s">
        <v>45</v>
      </c>
      <c r="I4" s="43" t="s">
        <v>46</v>
      </c>
      <c r="J4" s="43" t="s">
        <v>47</v>
      </c>
      <c r="K4" s="43" t="s">
        <v>48</v>
      </c>
      <c r="L4" s="43" t="s">
        <v>49</v>
      </c>
      <c r="M4" s="43" t="s">
        <v>50</v>
      </c>
      <c r="N4" s="41" t="s">
        <v>51</v>
      </c>
      <c r="O4" s="41" t="s">
        <v>52</v>
      </c>
      <c r="P4" s="129"/>
      <c r="Q4" s="129"/>
      <c r="R4" s="129"/>
    </row>
    <row r="5" spans="1:18" ht="39.75" customHeight="1">
      <c r="A5" s="41" t="str">
        <f>VLOOKUP(Indice!$C$10,'[1]Base dati per Carta_d_I'!$A$2:$U$44,2,FALSE)</f>
        <v>Unione Comuni Distretto Ceramico</v>
      </c>
      <c r="B5" s="73">
        <f>VLOOKUP(Indice!$C$10,[1]PRT2018!$A$7:$W$44,8,FALSE)</f>
        <v>4.55</v>
      </c>
      <c r="C5" s="73">
        <f>VLOOKUP(Indice!$C$10,[1]PRT2018!$A$7:$W$44,9,FALSE)</f>
        <v>2.4749999999999996</v>
      </c>
      <c r="D5" s="73">
        <f>VLOOKUP(Indice!$C$10,[1]PRT2018!$A$7:$W$44,10,FALSE)</f>
        <v>0</v>
      </c>
      <c r="E5" s="73">
        <f>VLOOKUP(Indice!$C$10,[1]PRT2018!$A$7:$W$44,11,FALSE)</f>
        <v>3.75</v>
      </c>
      <c r="F5" s="73">
        <f>VLOOKUP(Indice!$C$10,[1]PRT2018!$A$7:$W$44,12,FALSE)</f>
        <v>14.399999999999999</v>
      </c>
      <c r="G5" s="73">
        <f>VLOOKUP(Indice!$C$10,[1]PRT2018!$A$7:$W$44,13,FALSE)</f>
        <v>0</v>
      </c>
      <c r="H5" s="73">
        <f>VLOOKUP(Indice!$C$10,[1]PRT2018!$A$7:$W$44,14,FALSE)</f>
        <v>3</v>
      </c>
      <c r="I5" s="73">
        <f>VLOOKUP(Indice!$C$10,[1]PRT2018!$A$7:$W$44,15,FALSE)</f>
        <v>0</v>
      </c>
      <c r="J5" s="73">
        <f>VLOOKUP(Indice!$C$10,[1]PRT2018!$A$7:$W$44,16,FALSE)</f>
        <v>0</v>
      </c>
      <c r="K5" s="73">
        <f>VLOOKUP(Indice!$C$10,[1]PRT2018!$A$7:$W$44,17,FALSE)</f>
        <v>7.5</v>
      </c>
      <c r="L5" s="73">
        <f>VLOOKUP(Indice!$C$10,[1]PRT2018!$A$7:$W$44,18,FALSE)</f>
        <v>0</v>
      </c>
      <c r="M5" s="73">
        <f>VLOOKUP(Indice!$C$10,[1]PRT2018!$A$7:$W$44,19,FALSE)</f>
        <v>0</v>
      </c>
      <c r="N5" s="73">
        <f>VLOOKUP(Indice!$C$10,[1]PRT2018!$A$7:$W$44,20,FALSE)</f>
        <v>0</v>
      </c>
      <c r="O5" s="73">
        <f>VLOOKUP(Indice!$C$10,[1]PRT2018!$A$7:$W$44,21,FALSE)</f>
        <v>35.674999999999997</v>
      </c>
      <c r="P5" s="129"/>
      <c r="Q5" s="129"/>
      <c r="R5" s="129"/>
    </row>
    <row r="6" spans="1:18" ht="30.75" customHeight="1">
      <c r="A6" s="77" t="str">
        <f>VLOOKUP(Indice!$C$10,'[1]Base dati per Carta_d_I'!$A$2:$U$44,21,FALSE)</f>
        <v>Media delle Unioni IN SVILUPPO</v>
      </c>
      <c r="B6" s="74">
        <f>VLOOKUP([1]PRT2018!$A$34,[1]PRT2018!$A$7:$W$44,8,FALSE)</f>
        <v>3.8249999999999997</v>
      </c>
      <c r="C6" s="74">
        <f>VLOOKUP([1]PRT2018!$A$34,[1]PRT2018!$A$7:$W$44,9,FALSE)</f>
        <v>7.0921568627450977</v>
      </c>
      <c r="D6" s="74">
        <f>VLOOKUP([1]PRT2018!$A$34,[1]PRT2018!$A$7:$W$44,10,FALSE)</f>
        <v>7.4946540232254524</v>
      </c>
      <c r="E6" s="74">
        <f>VLOOKUP([1]PRT2018!$A$34,[1]PRT2018!$A$7:$W$44,11,FALSE)</f>
        <v>4.083333333333333</v>
      </c>
      <c r="F6" s="74">
        <f>VLOOKUP([1]PRT2018!$A$34,[1]PRT2018!$A$7:$W$44,12,FALSE)</f>
        <v>13.227272727272727</v>
      </c>
      <c r="G6" s="74">
        <f>VLOOKUP([1]PRT2018!$A$34,[1]PRT2018!$A$7:$W$44,13,FALSE)</f>
        <v>12.375</v>
      </c>
      <c r="H6" s="74">
        <f>VLOOKUP([1]PRT2018!$A$34,[1]PRT2018!$A$7:$W$44,14,FALSE)</f>
        <v>2.9748677248677247</v>
      </c>
      <c r="I6" s="74">
        <f>VLOOKUP([1]PRT2018!$A$34,[1]PRT2018!$A$7:$W$44,15,FALSE)</f>
        <v>0</v>
      </c>
      <c r="J6" s="74">
        <f>VLOOKUP([1]PRT2018!$A$34,[1]PRT2018!$A$7:$W$44,16,FALSE)</f>
        <v>11.587499999999999</v>
      </c>
      <c r="K6" s="74">
        <f>VLOOKUP([1]PRT2018!$A$34,[1]PRT2018!$A$7:$W$44,17,FALSE)</f>
        <v>7.1811594202898545</v>
      </c>
      <c r="L6" s="74">
        <f>VLOOKUP([1]PRT2018!$A$34,[1]PRT2018!$A$7:$W$44,18,FALSE)</f>
        <v>0</v>
      </c>
      <c r="M6" s="74">
        <f>VLOOKUP([1]PRT2018!$A$34,[1]PRT2018!$A$7:$W$44,19,FALSE)</f>
        <v>8</v>
      </c>
      <c r="N6" s="74">
        <f>VLOOKUP([1]PRT2018!$A$34,[1]PRT2018!$A$7:$W$44,20,FALSE)</f>
        <v>9.25</v>
      </c>
      <c r="O6" s="74">
        <f>VLOOKUP([1]PRT2018!$A$34,[1]PRT2018!$A$7:$W$44,21,FALSE)</f>
        <v>47.458053751803753</v>
      </c>
      <c r="P6" s="129"/>
      <c r="Q6" s="129"/>
      <c r="R6" s="129"/>
    </row>
    <row r="7" spans="1:18" ht="19.5" customHeight="1">
      <c r="A7" s="61" t="s">
        <v>117</v>
      </c>
      <c r="B7" s="62">
        <v>5</v>
      </c>
      <c r="C7" s="62">
        <v>10</v>
      </c>
      <c r="D7" s="62">
        <v>10</v>
      </c>
      <c r="E7" s="62">
        <v>5</v>
      </c>
      <c r="F7" s="62">
        <v>15</v>
      </c>
      <c r="G7" s="62">
        <v>15</v>
      </c>
      <c r="H7" s="62">
        <v>10</v>
      </c>
      <c r="I7" s="62">
        <v>10</v>
      </c>
      <c r="J7" s="62">
        <v>15</v>
      </c>
      <c r="K7" s="62">
        <v>10</v>
      </c>
      <c r="L7" s="62">
        <v>15</v>
      </c>
      <c r="M7" s="63">
        <v>10</v>
      </c>
      <c r="N7" s="64">
        <v>10</v>
      </c>
      <c r="O7" s="65"/>
    </row>
    <row r="8" spans="1:18" ht="13.5" customHeight="1"/>
    <row r="9" spans="1:18" ht="46.5" customHeight="1">
      <c r="A9" s="44" t="s">
        <v>70</v>
      </c>
      <c r="B9" s="44" t="s">
        <v>39</v>
      </c>
      <c r="C9" s="44" t="s">
        <v>40</v>
      </c>
      <c r="D9" s="44" t="s">
        <v>41</v>
      </c>
      <c r="E9" s="44" t="s">
        <v>42</v>
      </c>
      <c r="F9" s="44" t="s">
        <v>43</v>
      </c>
      <c r="G9" s="44" t="s">
        <v>55</v>
      </c>
      <c r="H9" s="44" t="s">
        <v>45</v>
      </c>
      <c r="I9" s="44" t="s">
        <v>56</v>
      </c>
      <c r="J9" s="44" t="s">
        <v>47</v>
      </c>
      <c r="K9" s="44" t="s">
        <v>48</v>
      </c>
      <c r="L9" s="44" t="s">
        <v>49</v>
      </c>
      <c r="M9" s="44" t="s">
        <v>50</v>
      </c>
      <c r="N9" s="44" t="s">
        <v>51</v>
      </c>
      <c r="P9" s="128" t="s">
        <v>94</v>
      </c>
      <c r="Q9" s="128"/>
      <c r="R9" s="128"/>
    </row>
    <row r="10" spans="1:18">
      <c r="A10" s="45" t="s">
        <v>57</v>
      </c>
      <c r="B10" s="45">
        <v>2.5</v>
      </c>
      <c r="C10" s="45" t="s">
        <v>58</v>
      </c>
      <c r="D10" s="45" t="s">
        <v>58</v>
      </c>
      <c r="E10" s="45">
        <v>2.5</v>
      </c>
      <c r="F10" s="45" t="s">
        <v>59</v>
      </c>
      <c r="G10" s="45" t="s">
        <v>59</v>
      </c>
      <c r="H10" s="45" t="s">
        <v>58</v>
      </c>
      <c r="I10" s="45" t="s">
        <v>58</v>
      </c>
      <c r="J10" s="45" t="s">
        <v>60</v>
      </c>
      <c r="K10" s="45" t="s">
        <v>58</v>
      </c>
      <c r="L10" s="45" t="s">
        <v>60</v>
      </c>
      <c r="M10" s="45" t="s">
        <v>58</v>
      </c>
      <c r="N10" s="45" t="s">
        <v>58</v>
      </c>
      <c r="P10" s="128"/>
      <c r="Q10" s="128"/>
      <c r="R10" s="128"/>
    </row>
    <row r="11" spans="1:18">
      <c r="A11" s="45" t="s">
        <v>72</v>
      </c>
      <c r="B11" s="45" t="s">
        <v>61</v>
      </c>
      <c r="C11" s="45" t="s">
        <v>62</v>
      </c>
      <c r="D11" s="45" t="s">
        <v>62</v>
      </c>
      <c r="E11" s="45" t="s">
        <v>61</v>
      </c>
      <c r="F11" s="45" t="s">
        <v>63</v>
      </c>
      <c r="G11" s="45" t="s">
        <v>63</v>
      </c>
      <c r="H11" s="45" t="s">
        <v>62</v>
      </c>
      <c r="I11" s="45" t="s">
        <v>62</v>
      </c>
      <c r="J11" s="45" t="s">
        <v>64</v>
      </c>
      <c r="K11" s="45" t="s">
        <v>62</v>
      </c>
      <c r="L11" s="45" t="s">
        <v>64</v>
      </c>
      <c r="M11" s="45" t="s">
        <v>62</v>
      </c>
      <c r="N11" s="45" t="s">
        <v>62</v>
      </c>
      <c r="P11" s="128"/>
      <c r="Q11" s="128"/>
      <c r="R11" s="128"/>
    </row>
    <row r="12" spans="1:18">
      <c r="A12" s="45" t="s">
        <v>65</v>
      </c>
      <c r="B12" s="45" t="s">
        <v>66</v>
      </c>
      <c r="C12" s="45" t="s">
        <v>67</v>
      </c>
      <c r="D12" s="45" t="s">
        <v>67</v>
      </c>
      <c r="E12" s="45" t="s">
        <v>66</v>
      </c>
      <c r="F12" s="45" t="s">
        <v>68</v>
      </c>
      <c r="G12" s="45" t="s">
        <v>68</v>
      </c>
      <c r="H12" s="45" t="s">
        <v>67</v>
      </c>
      <c r="I12" s="45" t="s">
        <v>67</v>
      </c>
      <c r="J12" s="45" t="s">
        <v>69</v>
      </c>
      <c r="K12" s="45" t="s">
        <v>67</v>
      </c>
      <c r="L12" s="45" t="s">
        <v>69</v>
      </c>
      <c r="M12" s="45" t="s">
        <v>67</v>
      </c>
      <c r="N12" s="45" t="s">
        <v>67</v>
      </c>
      <c r="P12" s="128"/>
      <c r="Q12" s="128"/>
      <c r="R12" s="128"/>
    </row>
    <row r="13" spans="1:18">
      <c r="P13" s="128"/>
      <c r="Q13" s="128"/>
      <c r="R13" s="128"/>
    </row>
    <row r="14" spans="1:18" ht="15.75">
      <c r="A14" s="66" t="s">
        <v>119</v>
      </c>
      <c r="K14" s="57"/>
      <c r="P14" s="128"/>
      <c r="Q14" s="128"/>
      <c r="R14" s="128"/>
    </row>
    <row r="15" spans="1:18">
      <c r="P15" s="128"/>
      <c r="Q15" s="128"/>
      <c r="R15" s="128"/>
    </row>
  </sheetData>
  <mergeCells count="6">
    <mergeCell ref="B2:O2"/>
    <mergeCell ref="P9:R15"/>
    <mergeCell ref="P3:R6"/>
    <mergeCell ref="G3:H3"/>
    <mergeCell ref="B3:E3"/>
    <mergeCell ref="L3:M3"/>
  </mergeCells>
  <hyperlinks>
    <hyperlink ref="A1" location="Indice!A1" display="←"/>
  </hyperlink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9" id="{ED9A06C4-E303-4049-8B9C-F4F0CAC4A3C3}">
            <x14:iconSet iconSet="3Stars">
              <x14:cfvo type="percent">
                <xm:f>0</xm:f>
              </x14:cfvo>
              <x14:cfvo type="num">
                <xm:f>2.5</xm:f>
              </x14:cfvo>
              <x14:cfvo type="num">
                <xm:f>4</xm:f>
              </x14:cfvo>
            </x14:iconSet>
          </x14:cfRule>
          <xm:sqref>B5</xm:sqref>
        </x14:conditionalFormatting>
        <x14:conditionalFormatting xmlns:xm="http://schemas.microsoft.com/office/excel/2006/main">
          <x14:cfRule type="iconSet" priority="31" id="{16276078-9B32-4EE2-96F2-A27850509D66}">
            <x14:iconSet iconSet="3Stars">
              <x14:cfvo type="percent">
                <xm:f>0</xm:f>
              </x14:cfvo>
              <x14:cfvo type="percent">
                <xm:f>"In sviluppo"</xm:f>
              </x14:cfvo>
              <x14:cfvo type="percent">
                <xm:f>"Avanzato"</xm:f>
              </x14:cfvo>
            </x14:iconSet>
          </x14:cfRule>
          <xm:sqref>A10:A12</xm:sqref>
        </x14:conditionalFormatting>
        <x14:conditionalFormatting xmlns:xm="http://schemas.microsoft.com/office/excel/2006/main">
          <x14:cfRule type="iconSet" priority="13" id="{9E62065D-4D92-42E2-B843-807E826D513D}">
            <x14:iconSet iconSet="3Stars">
              <x14:cfvo type="percent">
                <xm:f>0</xm:f>
              </x14:cfvo>
              <x14:cfvo type="num">
                <xm:f>40</xm:f>
              </x14:cfvo>
              <x14:cfvo type="num">
                <xm:f>60</xm:f>
              </x14:cfvo>
            </x14:iconSet>
          </x14:cfRule>
          <xm:sqref>C5:O5</xm:sqref>
        </x14:conditionalFormatting>
        <x14:conditionalFormatting xmlns:xm="http://schemas.microsoft.com/office/excel/2006/main">
          <x14:cfRule type="iconSet" priority="12" id="{AFC465AB-3950-4E36-A561-CB3974A330BE}">
            <x14:iconSet iconSet="3Stars">
              <x14:cfvo type="percent">
                <xm:f>0</xm:f>
              </x14:cfvo>
              <x14:cfvo type="num">
                <xm:f>2.5</xm:f>
              </x14:cfvo>
              <x14:cfvo type="num">
                <xm:f>4</xm:f>
              </x14:cfvo>
            </x14:iconSet>
          </x14:cfRule>
          <xm:sqref>B6</xm:sqref>
        </x14:conditionalFormatting>
        <x14:conditionalFormatting xmlns:xm="http://schemas.microsoft.com/office/excel/2006/main">
          <x14:cfRule type="iconSet" priority="11" id="{5BB040C4-D729-4FFD-BA87-0909B00F2F8A}">
            <x14:iconSet iconSet="3Stars">
              <x14:cfvo type="percent">
                <xm:f>0</xm:f>
              </x14:cfvo>
              <x14:cfvo type="num">
                <xm:f>2.5</xm:f>
              </x14:cfvo>
              <x14:cfvo type="num">
                <xm:f>4</xm:f>
              </x14:cfvo>
            </x14:iconSet>
          </x14:cfRule>
          <xm:sqref>E6</xm:sqref>
        </x14:conditionalFormatting>
        <x14:conditionalFormatting xmlns:xm="http://schemas.microsoft.com/office/excel/2006/main">
          <x14:cfRule type="iconSet" priority="10" id="{3A84BAF5-EF12-442A-93C1-76B1D7C537C4}">
            <x14:iconSet iconSet="3Stars">
              <x14:cfvo type="percent">
                <xm:f>0</xm:f>
              </x14:cfvo>
              <x14:cfvo type="num">
                <xm:f>6</xm:f>
              </x14:cfvo>
              <x14:cfvo type="num">
                <xm:f>8</xm:f>
              </x14:cfvo>
            </x14:iconSet>
          </x14:cfRule>
          <xm:sqref>C6</xm:sqref>
        </x14:conditionalFormatting>
        <x14:conditionalFormatting xmlns:xm="http://schemas.microsoft.com/office/excel/2006/main">
          <x14:cfRule type="iconSet" priority="8" id="{10E61492-7EF2-4B14-B720-9F6220658207}">
            <x14:iconSet iconSet="3Stars">
              <x14:cfvo type="percent">
                <xm:f>0</xm:f>
              </x14:cfvo>
              <x14:cfvo type="num">
                <xm:f>42</xm:f>
              </x14:cfvo>
              <x14:cfvo type="num">
                <xm:f>60</xm:f>
              </x14:cfvo>
            </x14:iconSet>
          </x14:cfRule>
          <xm:sqref>I6:J6 O6 F6:G6 L6</xm:sqref>
        </x14:conditionalFormatting>
        <x14:conditionalFormatting xmlns:xm="http://schemas.microsoft.com/office/excel/2006/main">
          <x14:cfRule type="iconSet" priority="7" id="{4FB88E9A-2997-45FC-B68C-E98224CA9720}">
            <x14:iconSet iconSet="3Stars">
              <x14:cfvo type="percent">
                <xm:f>0</xm:f>
              </x14:cfvo>
              <x14:cfvo type="num">
                <xm:f>6</xm:f>
              </x14:cfvo>
              <x14:cfvo type="num">
                <xm:f>8</xm:f>
              </x14:cfvo>
            </x14:iconSet>
          </x14:cfRule>
          <xm:sqref>D6</xm:sqref>
        </x14:conditionalFormatting>
        <x14:conditionalFormatting xmlns:xm="http://schemas.microsoft.com/office/excel/2006/main">
          <x14:cfRule type="iconSet" priority="6" id="{110BF07D-AB69-49C0-AFC4-D7E03096E2F8}">
            <x14:iconSet iconSet="3Stars">
              <x14:cfvo type="percent">
                <xm:f>0</xm:f>
              </x14:cfvo>
              <x14:cfvo type="num">
                <xm:f>6</xm:f>
              </x14:cfvo>
              <x14:cfvo type="num">
                <xm:f>8</xm:f>
              </x14:cfvo>
            </x14:iconSet>
          </x14:cfRule>
          <xm:sqref>H6</xm:sqref>
        </x14:conditionalFormatting>
        <x14:conditionalFormatting xmlns:xm="http://schemas.microsoft.com/office/excel/2006/main">
          <x14:cfRule type="iconSet" priority="5" id="{791B5319-5423-46E4-A57B-F35B80C312C9}">
            <x14:iconSet iconSet="3Stars">
              <x14:cfvo type="percent">
                <xm:f>0</xm:f>
              </x14:cfvo>
              <x14:cfvo type="num">
                <xm:f>6</xm:f>
              </x14:cfvo>
              <x14:cfvo type="num">
                <xm:f>8</xm:f>
              </x14:cfvo>
            </x14:iconSet>
          </x14:cfRule>
          <xm:sqref>K6</xm:sqref>
        </x14:conditionalFormatting>
        <x14:conditionalFormatting xmlns:xm="http://schemas.microsoft.com/office/excel/2006/main">
          <x14:cfRule type="iconSet" priority="4" id="{A44A7BCF-D08D-470F-A3A5-C41F930F70CE}">
            <x14:iconSet iconSet="3Stars">
              <x14:cfvo type="percent">
                <xm:f>0</xm:f>
              </x14:cfvo>
              <x14:cfvo type="num">
                <xm:f>6</xm:f>
              </x14:cfvo>
              <x14:cfvo type="num">
                <xm:f>8</xm:f>
              </x14:cfvo>
            </x14:iconSet>
          </x14:cfRule>
          <xm:sqref>M6</xm:sqref>
        </x14:conditionalFormatting>
        <x14:conditionalFormatting xmlns:xm="http://schemas.microsoft.com/office/excel/2006/main">
          <x14:cfRule type="iconSet" priority="3" id="{00B1EEA3-46A0-486C-B4AB-877B73E1B81F}">
            <x14:iconSet iconSet="3Stars">
              <x14:cfvo type="percent">
                <xm:f>0</xm:f>
              </x14:cfvo>
              <x14:cfvo type="num">
                <xm:f>6</xm:f>
              </x14:cfvo>
              <x14:cfvo type="num">
                <xm:f>8</xm:f>
              </x14:cfvo>
            </x14:iconSet>
          </x14:cfRule>
          <xm:sqref>N6</xm:sqref>
        </x14:conditionalFormatting>
        <x14:conditionalFormatting xmlns:xm="http://schemas.microsoft.com/office/excel/2006/main">
          <x14:cfRule type="iconSet" priority="2" id="{24CA63C5-5C1B-437A-96E6-A599DD9ED1CC}">
            <x14:iconSet iconSet="3Stars">
              <x14:cfvo type="percent">
                <xm:f>0</xm:f>
              </x14:cfvo>
              <x14:cfvo type="num">
                <xm:f>2.5</xm:f>
              </x14:cfvo>
              <x14:cfvo type="num">
                <xm:f>4</xm:f>
              </x14:cfvo>
            </x14:iconSet>
          </x14:cfRule>
          <xm:sqref>I3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15</vt:i4>
      </vt:variant>
    </vt:vector>
  </HeadingPairs>
  <TitlesOfParts>
    <vt:vector size="22" baseType="lpstr">
      <vt:lpstr>Indice</vt:lpstr>
      <vt:lpstr>Sintesi</vt:lpstr>
      <vt:lpstr>Spese</vt:lpstr>
      <vt:lpstr>Risorse gestioni associate</vt:lpstr>
      <vt:lpstr>Le Funzioni</vt:lpstr>
      <vt:lpstr>Andamento </vt:lpstr>
      <vt:lpstr>Completezza</vt:lpstr>
      <vt:lpstr>Sintesi!_ftn1</vt:lpstr>
      <vt:lpstr>Spese!_ftn2</vt:lpstr>
      <vt:lpstr>'Le Funzioni'!_ftn3</vt:lpstr>
      <vt:lpstr>'Le Funzioni'!_ftn4</vt:lpstr>
      <vt:lpstr>Sintesi!_ftnref1</vt:lpstr>
      <vt:lpstr>Spese!_ftnref2</vt:lpstr>
      <vt:lpstr>Spese!_ftnref3</vt:lpstr>
      <vt:lpstr>Spese!_ftnref4</vt:lpstr>
      <vt:lpstr>Spese!_ftnref5</vt:lpstr>
      <vt:lpstr>Spese!_ftnref6</vt:lpstr>
      <vt:lpstr>←</vt:lpstr>
      <vt:lpstr>Dati_di_sintesi</vt:lpstr>
      <vt:lpstr>Le_funzioni_associate_in_cifre</vt:lpstr>
      <vt:lpstr>Le_Risorse_per_le_gestioni_associate</vt:lpstr>
      <vt:lpstr>Le_Spese_dell’Unione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Mancini Chiara</dc:creator>
  <cp:lastModifiedBy>Gregorio Martino</cp:lastModifiedBy>
  <cp:lastPrinted>2018-12-20T12:08:48Z</cp:lastPrinted>
  <dcterms:created xsi:type="dcterms:W3CDTF">2017-09-11T12:21:05Z</dcterms:created>
  <dcterms:modified xsi:type="dcterms:W3CDTF">2018-12-20T12:09:14Z</dcterms:modified>
</cp:coreProperties>
</file>